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activeTab="2"/>
  </bookViews>
  <sheets>
    <sheet name="สน" sheetId="1" r:id="rId1"/>
    <sheet name="ปก" sheetId="2" r:id="rId2"/>
    <sheet name="งบกลาง" sheetId="3" r:id="rId3"/>
  </sheets>
  <calcPr calcId="145621"/>
</workbook>
</file>

<file path=xl/calcChain.xml><?xml version="1.0" encoding="utf-8"?>
<calcChain xmlns="http://schemas.openxmlformats.org/spreadsheetml/2006/main">
  <c r="G43" i="1" l="1"/>
  <c r="H30" i="3" l="1"/>
  <c r="H28" i="3"/>
  <c r="H26" i="3"/>
  <c r="H24" i="3"/>
  <c r="H21" i="3"/>
  <c r="H18" i="3"/>
  <c r="H15" i="3"/>
  <c r="H13" i="3"/>
  <c r="H8" i="3"/>
  <c r="H5" i="3"/>
  <c r="R49" i="2"/>
  <c r="Y13" i="2"/>
  <c r="P45" i="2"/>
  <c r="P43" i="2"/>
  <c r="P41" i="2"/>
  <c r="P36" i="2"/>
  <c r="P24" i="2"/>
  <c r="P21" i="2"/>
  <c r="P14" i="2"/>
  <c r="P95" i="1"/>
  <c r="P42" i="1"/>
  <c r="N16" i="1"/>
  <c r="P16" i="1" s="1"/>
  <c r="G13" i="1"/>
  <c r="Z14" i="1"/>
  <c r="Z7" i="1"/>
  <c r="P8" i="1"/>
  <c r="P112" i="1"/>
  <c r="P106" i="1"/>
  <c r="P79" i="1"/>
  <c r="P77" i="1"/>
  <c r="P74" i="1"/>
  <c r="P50" i="1"/>
  <c r="P36" i="1"/>
  <c r="P33" i="1"/>
  <c r="P30" i="1"/>
  <c r="P27" i="1"/>
  <c r="F13" i="3" l="1"/>
  <c r="F4" i="3" s="1"/>
  <c r="N53" i="2"/>
  <c r="P53" i="2" s="1"/>
  <c r="N49" i="2"/>
  <c r="P49" i="2" s="1"/>
  <c r="N40" i="2"/>
  <c r="P40" i="2" s="1"/>
  <c r="N34" i="2"/>
  <c r="P34" i="2" s="1"/>
  <c r="N29" i="2"/>
  <c r="P29" i="2" s="1"/>
  <c r="N20" i="2"/>
  <c r="N10" i="2"/>
  <c r="P10" i="2" s="1"/>
  <c r="N6" i="2"/>
  <c r="N110" i="1"/>
  <c r="P110" i="1" s="1"/>
  <c r="N104" i="1"/>
  <c r="P104" i="1" s="1"/>
  <c r="N100" i="1"/>
  <c r="P100" i="1" s="1"/>
  <c r="N93" i="1"/>
  <c r="P93" i="1" s="1"/>
  <c r="N88" i="1"/>
  <c r="P88" i="1" s="1"/>
  <c r="N83" i="1"/>
  <c r="P83" i="1" s="1"/>
  <c r="N68" i="1"/>
  <c r="P68" i="1" s="1"/>
  <c r="N72" i="1"/>
  <c r="P72" i="1" s="1"/>
  <c r="N64" i="1"/>
  <c r="P64" i="1" s="1"/>
  <c r="N60" i="1"/>
  <c r="P60" i="1" s="1"/>
  <c r="N54" i="1"/>
  <c r="P54" i="1" s="1"/>
  <c r="N48" i="1"/>
  <c r="P48" i="1" s="1"/>
  <c r="N40" i="1"/>
  <c r="P40" i="1" s="1"/>
  <c r="N25" i="1"/>
  <c r="P25" i="1" s="1"/>
  <c r="N12" i="1"/>
  <c r="P12" i="1" s="1"/>
  <c r="N6" i="1"/>
  <c r="P6" i="1" s="1"/>
  <c r="G15" i="2"/>
  <c r="G16" i="2"/>
  <c r="G14" i="2"/>
  <c r="G8" i="2"/>
  <c r="G9" i="2"/>
  <c r="G10" i="2"/>
  <c r="G11" i="2"/>
  <c r="G7" i="2"/>
  <c r="G51" i="1"/>
  <c r="G50" i="1"/>
  <c r="N16" i="2" l="1"/>
  <c r="P20" i="2"/>
  <c r="N3" i="2"/>
  <c r="P6" i="2"/>
  <c r="N97" i="1"/>
  <c r="N31" i="2"/>
  <c r="N56" i="1"/>
  <c r="N3" i="1"/>
  <c r="N21" i="1"/>
  <c r="G6" i="2"/>
  <c r="G13" i="2"/>
  <c r="G49" i="1"/>
  <c r="G46" i="1"/>
  <c r="G47" i="1"/>
  <c r="G48" i="1"/>
  <c r="G45" i="1"/>
  <c r="G4" i="2"/>
  <c r="G3" i="2" s="1"/>
  <c r="G42" i="1"/>
  <c r="G41" i="1" s="1"/>
  <c r="G33" i="1"/>
  <c r="G34" i="1"/>
  <c r="G35" i="1"/>
  <c r="G36" i="1"/>
  <c r="G37" i="1"/>
  <c r="G38" i="1"/>
  <c r="G32" i="1"/>
  <c r="G19" i="1"/>
  <c r="G20" i="1"/>
  <c r="G21" i="1"/>
  <c r="G22" i="1"/>
  <c r="G23" i="1"/>
  <c r="G24" i="1"/>
  <c r="G25" i="1"/>
  <c r="G26" i="1"/>
  <c r="G27" i="1"/>
  <c r="G28" i="1"/>
  <c r="G29" i="1"/>
  <c r="G18" i="1"/>
  <c r="G16" i="1"/>
  <c r="G15" i="1"/>
  <c r="G12" i="1"/>
  <c r="G9" i="1"/>
  <c r="G10" i="1"/>
  <c r="G6" i="1"/>
  <c r="G7" i="1"/>
  <c r="G5" i="1"/>
  <c r="N2" i="2" l="1"/>
  <c r="N2" i="1"/>
  <c r="G31" i="1"/>
  <c r="G14" i="1"/>
  <c r="G44" i="1"/>
  <c r="G11" i="1"/>
  <c r="G4" i="1"/>
  <c r="G8" i="1"/>
  <c r="G17" i="1"/>
  <c r="G2" i="1" l="1"/>
  <c r="G30" i="1"/>
</calcChain>
</file>

<file path=xl/sharedStrings.xml><?xml version="1.0" encoding="utf-8"?>
<sst xmlns="http://schemas.openxmlformats.org/spreadsheetml/2006/main" count="225" uniqueCount="114">
  <si>
    <t>แผนงานบริหารทั่วไป</t>
  </si>
  <si>
    <t>เงินเดือนฝ่ายการเมือง</t>
  </si>
  <si>
    <t>นายกฤษฎา  โลพิศ</t>
  </si>
  <si>
    <t>ชื่อ-สกุล</t>
  </si>
  <si>
    <t>เงินเดือน</t>
  </si>
  <si>
    <t>ต่าตอบแทนพิเศษ</t>
  </si>
  <si>
    <t>ค่าตอบแทนประจำตำแหน่ง</t>
  </si>
  <si>
    <t>นายบัณดิษฐ์  โลพิศ</t>
  </si>
  <si>
    <t>นางเอื้องพร  อำไพรัตน์</t>
  </si>
  <si>
    <t>นายผยุงศักดิ์  ภู่ธนพิพัฒน์</t>
  </si>
  <si>
    <t>นายเกรียงศักดิ์  สุวรรณสาม</t>
  </si>
  <si>
    <t>ประธานสภา/รองประธาน/สมาชิก</t>
  </si>
  <si>
    <t>นาย/รอง</t>
  </si>
  <si>
    <t>เลขา/ที่ปรึกษา</t>
  </si>
  <si>
    <t>นายสุริยา  ล้อมทอง</t>
  </si>
  <si>
    <t>นายพวง  นุ่มน้อย</t>
  </si>
  <si>
    <t>นายยงยุทธ  โลพิศ</t>
  </si>
  <si>
    <t>นายบุญฉลอง  โลพิศ</t>
  </si>
  <si>
    <t>นายชรินทร์  ลี้วิริยะไพฑูรย์</t>
  </si>
  <si>
    <t>นายจีระศักดิ์  วงศ์สุวัฒน์</t>
  </si>
  <si>
    <t>นายเจษฎา  ทิพย์มงคล</t>
  </si>
  <si>
    <t>นางพรทิพย์  กระจัด</t>
  </si>
  <si>
    <t>นายวรรณชัย  อุ่นภิรมย์</t>
  </si>
  <si>
    <t>นางนงนภัส  ทองปี้</t>
  </si>
  <si>
    <t>นายนรงค์  ม่วงทองคำ</t>
  </si>
  <si>
    <t>นางอมรรัตน์  ไชยบาล</t>
  </si>
  <si>
    <t>เงินเดือนฝ่ายประจำ</t>
  </si>
  <si>
    <t>นายอำพร  กัลปหา</t>
  </si>
  <si>
    <t>นางสาวอุมาพร  ศุภการ</t>
  </si>
  <si>
    <t>นางสาวนงค์นุช  อยู่หุ่น</t>
  </si>
  <si>
    <t>นางสาวกีรติ  ยอดทอง</t>
  </si>
  <si>
    <t>นางสาววีณารัตน์  คุณวุฒิ</t>
  </si>
  <si>
    <t>นายอุดมพร  อักษรเขตต์</t>
  </si>
  <si>
    <t>นางสาวศศิมาพร  แดงบำรุง</t>
  </si>
  <si>
    <t>งานป้องกันฯ</t>
  </si>
  <si>
    <t>นายเฉลิมศักดิ์  หลิ่มสัมพันธ์</t>
  </si>
  <si>
    <t>เงินประจำตำแหน่ง</t>
  </si>
  <si>
    <t>ค่าตอบแทนพนักงานจ้าง</t>
  </si>
  <si>
    <t>นางสาวณัฐชยา  โลพิศ</t>
  </si>
  <si>
    <t>นายวัฒนา  โชคสมหวัง</t>
  </si>
  <si>
    <t>นางวราภรณ์  เข็มเพชร</t>
  </si>
  <si>
    <t>นายกันตพงศ์ กระจัด</t>
  </si>
  <si>
    <t>เงินเพิ่มต่างๆพนักงานจ้าง</t>
  </si>
  <si>
    <t>งบดำเนินการ</t>
  </si>
  <si>
    <t>ค่าตอบแทน</t>
  </si>
  <si>
    <t>ค่าตอบแทนผู้ปฏิบัติราชการอันเป็นประโยชน์แก่ อปท.</t>
  </si>
  <si>
    <t>ค่าตอบแทนการปฏิบัติงานนอกเวลาราชการ</t>
  </si>
  <si>
    <t>ค่าเช่าบ้าน</t>
  </si>
  <si>
    <t>เงินช่วยเหลือการศึกษาบุตร</t>
  </si>
  <si>
    <t>ค่าใช้สอย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</si>
  <si>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</si>
  <si>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</si>
  <si>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1. ค่าใช้จ่ายในการเดินทางไปราชการ</t>
  </si>
  <si>
    <t>2. ค่าใช้จ่ายในการเลือกตั้งสมาชิก</t>
  </si>
  <si>
    <t>3. โครงการฝึกอบรมอาชีพระยะสั้น</t>
  </si>
  <si>
    <t>4. โครงการจัดทำแผนพัฒนาเทศบาล</t>
  </si>
  <si>
    <t>5. โครงการฝึกอบรมคุณธรรมจริยธรรม</t>
  </si>
  <si>
    <t>6. โครงการเพิ่มศักยภาพพนักงาน พนักงานจ้าง ผู้บริหารฯ</t>
  </si>
  <si>
    <t>7. ค่าพวงมาลา พวงมาลัย ช่อดอกไม้</t>
  </si>
  <si>
    <t>ค่าบำรุงรักษาและซ่อมแซม</t>
  </si>
  <si>
    <t>ค่าวัสดุ</t>
  </si>
  <si>
    <t>วัสดุสำนักงาน</t>
  </si>
  <si>
    <t>วัสดุไฟฟ้าและวิทยุ</t>
  </si>
  <si>
    <t>วัสดุงานบ้านงานครัว</t>
  </si>
  <si>
    <t>วัสดุก่อสร้าง</t>
  </si>
  <si>
    <t>วัสดุยานพาหนะและขนส่ง</t>
  </si>
  <si>
    <t>วัสดุเขื่อเพลิงและหล่อลื่น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</si>
  <si>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</si>
  <si>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</si>
  <si>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</si>
  <si>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</si>
  <si>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</si>
  <si>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ค่าสาธารณูปโภค</t>
  </si>
  <si>
    <t>ค่าไฟฟ้า</t>
  </si>
  <si>
    <t>ค่าน้ำประปา ค่าน้ำบาดาล</t>
  </si>
  <si>
    <t>ค่าบริการโทรศัพท์</t>
  </si>
  <si>
    <t>ค่าบริการไปรษณีย์</t>
  </si>
  <si>
    <t>ค่าบริการสื่อสารและโทรคมนาคม</t>
  </si>
  <si>
    <t>รายจ่ายเกี่ยวกับการรับรองและพิธีการ</t>
  </si>
  <si>
    <t>เงินเดือนพนักงาน</t>
  </si>
  <si>
    <t>งบลงทุน</t>
  </si>
  <si>
    <t>ค่าครุภัณฑ์</t>
  </si>
  <si>
    <t>ค่าบำรุงรักษาและปรับปรุงครุภัณฑ์</t>
  </si>
  <si>
    <t>นายสุวิตย์  พรหมชั่ง</t>
  </si>
  <si>
    <t>นายชูชาติ  สารีสุข</t>
  </si>
  <si>
    <t>นายฉัตรชัย  เที่ยงจรรยา</t>
  </si>
  <si>
    <t>นายราเมศ  ยังอยู่</t>
  </si>
  <si>
    <t>นายพิศิษฐ์  บุญซื่อ</t>
  </si>
  <si>
    <t>เงินเพิ่มต่างๆของพนักงานจ้าง</t>
  </si>
  <si>
    <t>งานป้องกันภัยฝ่ายพลเรือนและระงับอัคคีภัย</t>
  </si>
  <si>
    <t>แผนงานสังคมสงเคราะห์</t>
  </si>
  <si>
    <t>งานบริหารทั่วไปเกี่ยวกับสังคมสงเคราะห์</t>
  </si>
  <si>
    <t>โครงการส่งเสริมกิจกรรมผู้สูงอายุ</t>
  </si>
  <si>
    <t>แผนงานงบกลาง</t>
  </si>
  <si>
    <t>งบกลาง</t>
  </si>
  <si>
    <t>เงินสมทบกองทุนประกันสังคม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</si>
  <si>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</si>
  <si>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</si>
  <si>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</si>
  <si>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สำรองจ่าย</t>
  </si>
  <si>
    <t>รายจ่ายตามข้อผูกพัน</t>
  </si>
  <si>
    <t>ค่าบำรุงสันนิบาตแห่งประเทศไทย</t>
  </si>
  <si>
    <t>ค่าใช้จ่ายในการจัดการจราจร</t>
  </si>
  <si>
    <t>ค่าใช้จ่ายในการสมทบหลักประกันสุภาพในระดับท้องถิ่น</t>
  </si>
  <si>
    <t>เงินสมทบกองทุนบำเหน็จบำนาญข้าราชการส่วนท้องถิ่น</t>
  </si>
  <si>
    <t>งบ 2562</t>
  </si>
  <si>
    <t>โอนเพิ่ม</t>
  </si>
  <si>
    <t>รวม</t>
  </si>
  <si>
    <t>โอนลด</t>
  </si>
  <si>
    <t>โอนลด -57400</t>
  </si>
  <si>
    <t>เงินสมทบกองทุนเงินทดแทน</t>
  </si>
  <si>
    <t>งบประมาณ</t>
  </si>
  <si>
    <t>งบจ่ายไป</t>
  </si>
  <si>
    <t>งบคงเหลือ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</si>
</sst>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C00000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b/>
      <sz val="18"/>
      <color rgb="FF0070C0"/>
      <name val="TH SarabunPSK"/>
      <family val="2"/>
    </font>
    <font>
      <b/>
      <sz val="18"/>
      <color rgb="FF002060"/>
      <name val="TH SarabunPSK"/>
      <family val="2"/>
    </font>
    <font>
      <sz val="18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187" fontId="2" fillId="0" borderId="0" xfId="1" applyNumberFormat="1" applyFont="1"/>
    <xf numFmtId="43" fontId="2" fillId="0" borderId="0" xfId="0" applyNumberFormat="1" applyFont="1"/>
    <xf numFmtId="43" fontId="4" fillId="0" borderId="0" xfId="1" applyFont="1"/>
    <xf numFmtId="43" fontId="4" fillId="0" borderId="0" xfId="0" applyNumberFormat="1" applyFont="1"/>
    <xf numFmtId="43" fontId="3" fillId="0" borderId="0" xfId="1" applyFont="1"/>
    <xf numFmtId="43" fontId="5" fillId="0" borderId="0" xfId="1" applyFont="1"/>
    <xf numFmtId="0" fontId="3" fillId="0" borderId="0" xfId="0" applyFont="1" applyAlignment="1">
      <alignment horizontal="center"/>
    </xf>
    <xf numFmtId="43" fontId="5" fillId="0" borderId="0" xfId="0" applyNumberFormat="1" applyFont="1"/>
    <xf numFmtId="0" fontId="7" fillId="0" borderId="0" xfId="0" applyFont="1"/>
    <xf numFmtId="43" fontId="7" fillId="0" borderId="0" xfId="1" applyFont="1"/>
    <xf numFmtId="0" fontId="5" fillId="0" borderId="0" xfId="0" applyFont="1"/>
    <xf numFmtId="0" fontId="8" fillId="0" borderId="0" xfId="0" applyFont="1"/>
    <xf numFmtId="43" fontId="8" fillId="0" borderId="0" xfId="1" applyFont="1"/>
    <xf numFmtId="3" fontId="6" fillId="0" borderId="0" xfId="0" applyNumberFormat="1" applyFont="1"/>
    <xf numFmtId="0" fontId="3" fillId="0" borderId="0" xfId="0" applyFont="1" applyAlignment="1">
      <alignment horizontal="center"/>
    </xf>
    <xf numFmtId="43" fontId="6" fillId="0" borderId="0" xfId="1" applyFont="1"/>
    <xf numFmtId="0" fontId="6" fillId="0" borderId="0" xfId="0" applyFont="1"/>
    <xf numFmtId="43" fontId="8" fillId="0" borderId="0" xfId="0" applyNumberFormat="1" applyFont="1"/>
    <xf numFmtId="43" fontId="9" fillId="0" borderId="0" xfId="1" applyFont="1"/>
    <xf numFmtId="0" fontId="9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3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1"/>
  <sheetViews>
    <sheetView workbookViewId="0">
      <selection activeCell="A39" sqref="A39:I40"/>
    </sheetView>
  </sheetViews>
  <sheetFormatPr defaultRowHeight="23.25" x14ac:dyDescent="0.35"/>
  <cols>
    <col min="1" max="1" width="5" style="1" customWidth="1"/>
    <col min="2" max="2" width="9" style="1"/>
    <col min="3" max="3" width="19.875" style="1" customWidth="1"/>
    <col min="4" max="4" width="14.625" style="1" customWidth="1"/>
    <col min="5" max="5" width="13" style="1" customWidth="1"/>
    <col min="6" max="6" width="5.625" style="1" customWidth="1"/>
    <col min="7" max="9" width="15.125" style="1" customWidth="1"/>
    <col min="10" max="10" width="15.75" style="1" customWidth="1"/>
    <col min="11" max="11" width="14.25" style="1" customWidth="1"/>
    <col min="12" max="12" width="14.125" style="1" customWidth="1"/>
    <col min="13" max="13" width="13.5" style="1" customWidth="1"/>
    <col min="14" max="14" width="20.25" style="1" customWidth="1"/>
    <col min="15" max="15" width="20.25" style="20" customWidth="1"/>
    <col min="16" max="16" width="20.25" style="23" customWidth="1"/>
    <col min="17" max="17" width="4.375" style="1" customWidth="1"/>
    <col min="18" max="18" width="4.75" style="1" customWidth="1"/>
    <col min="19" max="19" width="13.875" style="1" customWidth="1"/>
    <col min="20" max="21" width="9" style="1"/>
    <col min="22" max="22" width="12.25" style="1" customWidth="1"/>
    <col min="23" max="23" width="9" style="1"/>
    <col min="24" max="24" width="20.25" style="1" customWidth="1"/>
    <col min="25" max="25" width="20.25" style="20" customWidth="1"/>
    <col min="26" max="26" width="20.25" style="23" customWidth="1"/>
    <col min="27" max="16384" width="9" style="1"/>
  </cols>
  <sheetData>
    <row r="1" spans="1:26" x14ac:dyDescent="0.35">
      <c r="A1" s="27" t="s">
        <v>0</v>
      </c>
      <c r="B1" s="27"/>
      <c r="C1" s="27"/>
      <c r="D1" s="27"/>
      <c r="E1" s="27"/>
      <c r="F1" s="27"/>
      <c r="G1" s="27"/>
      <c r="H1" s="10"/>
      <c r="I1" s="10"/>
      <c r="N1" s="18" t="s">
        <v>111</v>
      </c>
      <c r="O1" s="25" t="s">
        <v>112</v>
      </c>
      <c r="P1" s="24" t="s">
        <v>113</v>
      </c>
      <c r="Q1" s="2"/>
      <c r="R1" s="8" t="s">
        <v>80</v>
      </c>
      <c r="X1" s="18" t="s">
        <v>111</v>
      </c>
      <c r="Y1" s="25" t="s">
        <v>112</v>
      </c>
      <c r="Z1" s="24" t="s">
        <v>113</v>
      </c>
    </row>
    <row r="2" spans="1:26" x14ac:dyDescent="0.35">
      <c r="B2" s="2" t="s">
        <v>1</v>
      </c>
      <c r="G2" s="11">
        <f>SUM(G4,G8,G11,G14,G17)</f>
        <v>2549280</v>
      </c>
      <c r="H2" s="11"/>
      <c r="I2" s="11"/>
      <c r="J2" s="2" t="s">
        <v>43</v>
      </c>
      <c r="N2" s="11">
        <f>SUM(N3,N21,N56,N97)</f>
        <v>2513500</v>
      </c>
      <c r="O2" s="11"/>
      <c r="P2" s="21"/>
      <c r="Q2" s="11"/>
      <c r="R2" s="2" t="s">
        <v>81</v>
      </c>
    </row>
    <row r="3" spans="1:26" x14ac:dyDescent="0.35">
      <c r="B3" s="2" t="s">
        <v>3</v>
      </c>
      <c r="C3" s="2"/>
      <c r="D3" s="15" t="s">
        <v>105</v>
      </c>
      <c r="E3" s="2" t="s">
        <v>4</v>
      </c>
      <c r="J3" s="2" t="s">
        <v>44</v>
      </c>
      <c r="N3" s="26">
        <f>SUM(N4:N14)</f>
        <v>170000</v>
      </c>
      <c r="O3" s="11"/>
      <c r="P3" s="21"/>
      <c r="Q3" s="11"/>
    </row>
    <row r="4" spans="1:26" x14ac:dyDescent="0.35">
      <c r="B4" s="2" t="s">
        <v>12</v>
      </c>
      <c r="C4" s="2"/>
      <c r="D4" s="16">
        <v>695520</v>
      </c>
      <c r="E4" s="2"/>
      <c r="F4" s="2"/>
      <c r="G4" s="7">
        <f>SUM(G5:G7)</f>
        <v>695520</v>
      </c>
      <c r="H4" s="7"/>
      <c r="I4" s="7"/>
      <c r="J4" s="1" t="s">
        <v>45</v>
      </c>
      <c r="N4" s="3">
        <v>5000</v>
      </c>
      <c r="O4" s="19"/>
      <c r="P4" s="22"/>
      <c r="Q4" s="3"/>
    </row>
    <row r="5" spans="1:26" x14ac:dyDescent="0.35">
      <c r="A5" s="1">
        <v>1</v>
      </c>
      <c r="B5" s="1" t="s">
        <v>2</v>
      </c>
      <c r="D5" s="16"/>
      <c r="E5" s="3">
        <v>27600</v>
      </c>
      <c r="F5" s="1">
        <v>12</v>
      </c>
      <c r="G5" s="5">
        <f>SUM(E5*F5)</f>
        <v>331200</v>
      </c>
      <c r="H5" s="5"/>
      <c r="I5" s="5"/>
      <c r="K5" s="12" t="s">
        <v>106</v>
      </c>
      <c r="L5" s="12"/>
      <c r="M5" s="12"/>
      <c r="N5" s="13">
        <v>25000</v>
      </c>
      <c r="O5" s="9"/>
      <c r="P5" s="16"/>
      <c r="Q5" s="13"/>
    </row>
    <row r="6" spans="1:26" x14ac:dyDescent="0.35">
      <c r="A6" s="1">
        <v>2</v>
      </c>
      <c r="B6" s="1" t="s">
        <v>7</v>
      </c>
      <c r="D6" s="16"/>
      <c r="E6" s="3">
        <v>15180</v>
      </c>
      <c r="F6" s="1">
        <v>12</v>
      </c>
      <c r="G6" s="5">
        <f>SUM(E6*F6)</f>
        <v>182160</v>
      </c>
      <c r="H6" s="5"/>
      <c r="I6" s="5"/>
      <c r="K6" s="2" t="s">
        <v>107</v>
      </c>
      <c r="L6" s="2"/>
      <c r="M6" s="2"/>
      <c r="N6" s="8">
        <f>SUM(N4:N5)</f>
        <v>30000</v>
      </c>
      <c r="O6" s="9">
        <v>19200</v>
      </c>
      <c r="P6" s="16">
        <f>SUM(N6-O6)</f>
        <v>10800</v>
      </c>
      <c r="Q6" s="8"/>
    </row>
    <row r="7" spans="1:26" x14ac:dyDescent="0.35">
      <c r="A7" s="1">
        <v>3</v>
      </c>
      <c r="B7" s="1" t="s">
        <v>8</v>
      </c>
      <c r="D7" s="16"/>
      <c r="E7" s="3">
        <v>15180</v>
      </c>
      <c r="F7" s="1">
        <v>12</v>
      </c>
      <c r="G7" s="5">
        <f>SUM(E7*F7)</f>
        <v>182160</v>
      </c>
      <c r="H7" s="5"/>
      <c r="I7" s="5"/>
      <c r="K7" s="2"/>
      <c r="L7" s="2"/>
      <c r="M7" s="2"/>
      <c r="N7" s="8"/>
      <c r="O7" s="9"/>
      <c r="P7" s="16"/>
      <c r="Q7" s="8"/>
      <c r="S7" s="1" t="s">
        <v>82</v>
      </c>
      <c r="X7" s="3">
        <v>100000</v>
      </c>
      <c r="Y7" s="9">
        <v>17996.330000000002</v>
      </c>
      <c r="Z7" s="16">
        <f>SUM(X7-Y7)</f>
        <v>82003.67</v>
      </c>
    </row>
    <row r="8" spans="1:26" x14ac:dyDescent="0.35">
      <c r="B8" s="2" t="s">
        <v>6</v>
      </c>
      <c r="D8" s="16">
        <v>120000</v>
      </c>
      <c r="E8" s="3"/>
      <c r="F8" s="3"/>
      <c r="G8" s="6">
        <f>SUM(G9:G10)</f>
        <v>72000</v>
      </c>
      <c r="H8" s="6"/>
      <c r="I8" s="6"/>
      <c r="J8" s="1" t="s">
        <v>46</v>
      </c>
      <c r="N8" s="3">
        <v>5000</v>
      </c>
      <c r="O8" s="19">
        <v>0</v>
      </c>
      <c r="P8" s="16">
        <f>SUM(N8-O8)</f>
        <v>5000</v>
      </c>
      <c r="Q8" s="8"/>
    </row>
    <row r="9" spans="1:26" x14ac:dyDescent="0.35">
      <c r="A9" s="1">
        <v>2</v>
      </c>
      <c r="B9" s="1" t="s">
        <v>7</v>
      </c>
      <c r="D9" s="16"/>
      <c r="E9" s="3">
        <v>3000</v>
      </c>
      <c r="F9" s="4">
        <v>12</v>
      </c>
      <c r="G9" s="3">
        <f>SUM(E9*F9)</f>
        <v>36000</v>
      </c>
      <c r="H9" s="3"/>
      <c r="I9" s="3"/>
      <c r="N9" s="3"/>
      <c r="O9" s="19"/>
      <c r="P9" s="22"/>
      <c r="Q9" s="3"/>
      <c r="R9" s="27" t="s">
        <v>90</v>
      </c>
      <c r="S9" s="27"/>
      <c r="T9" s="27"/>
      <c r="U9" s="27"/>
      <c r="V9" s="27"/>
      <c r="W9" s="27"/>
      <c r="X9" s="27"/>
      <c r="Y9" s="25"/>
      <c r="Z9" s="24"/>
    </row>
    <row r="10" spans="1:26" x14ac:dyDescent="0.35">
      <c r="A10" s="1">
        <v>3</v>
      </c>
      <c r="B10" s="1" t="s">
        <v>8</v>
      </c>
      <c r="D10" s="16"/>
      <c r="E10" s="3">
        <v>3000</v>
      </c>
      <c r="F10" s="4">
        <v>12</v>
      </c>
      <c r="G10" s="3">
        <f>SUM(E10*F10)</f>
        <v>36000</v>
      </c>
      <c r="H10" s="3"/>
      <c r="I10" s="3"/>
      <c r="J10" s="1" t="s">
        <v>47</v>
      </c>
      <c r="N10" s="3">
        <v>50000</v>
      </c>
      <c r="O10" s="19"/>
      <c r="P10" s="22"/>
      <c r="Q10" s="3"/>
      <c r="R10" s="2" t="s">
        <v>91</v>
      </c>
      <c r="S10" s="2"/>
    </row>
    <row r="11" spans="1:26" x14ac:dyDescent="0.35">
      <c r="B11" s="2" t="s">
        <v>5</v>
      </c>
      <c r="D11" s="16">
        <v>120000</v>
      </c>
      <c r="E11" s="3"/>
      <c r="F11" s="3"/>
      <c r="G11" s="6">
        <f>SUM(G12:G13)</f>
        <v>84000</v>
      </c>
      <c r="H11" s="6"/>
      <c r="I11" s="6"/>
      <c r="K11" s="14" t="s">
        <v>108</v>
      </c>
      <c r="N11" s="9">
        <v>5000</v>
      </c>
      <c r="O11" s="9"/>
      <c r="P11" s="16"/>
      <c r="Q11" s="9"/>
      <c r="R11" s="2" t="s">
        <v>43</v>
      </c>
      <c r="S11" s="2"/>
    </row>
    <row r="12" spans="1:26" x14ac:dyDescent="0.35">
      <c r="A12" s="1">
        <v>1</v>
      </c>
      <c r="B12" s="1" t="s">
        <v>2</v>
      </c>
      <c r="D12" s="16"/>
      <c r="E12" s="3">
        <v>4000</v>
      </c>
      <c r="F12" s="4">
        <v>12</v>
      </c>
      <c r="G12" s="3">
        <f>SUM(E12*F12)</f>
        <v>48000</v>
      </c>
      <c r="H12" s="3"/>
      <c r="I12" s="3"/>
      <c r="K12" s="2" t="s">
        <v>107</v>
      </c>
      <c r="L12" s="2"/>
      <c r="M12" s="2"/>
      <c r="N12" s="8">
        <f>SUM(N10-N11)</f>
        <v>45000</v>
      </c>
      <c r="O12" s="9">
        <v>39000</v>
      </c>
      <c r="P12" s="16">
        <f>SUM(N12-O12)</f>
        <v>6000</v>
      </c>
      <c r="Q12" s="8"/>
      <c r="R12" s="2" t="s">
        <v>49</v>
      </c>
      <c r="S12" s="2"/>
    </row>
    <row r="13" spans="1:26" x14ac:dyDescent="0.35">
      <c r="A13" s="1">
        <v>2</v>
      </c>
      <c r="B13" s="1" t="s">
        <v>7</v>
      </c>
      <c r="D13" s="16"/>
      <c r="E13" s="3">
        <v>3000</v>
      </c>
      <c r="F13" s="4">
        <v>12</v>
      </c>
      <c r="G13" s="3">
        <f>SUM(E13*F13)</f>
        <v>36000</v>
      </c>
      <c r="H13" s="3"/>
      <c r="I13" s="3"/>
      <c r="K13" s="2"/>
      <c r="L13" s="2"/>
      <c r="M13" s="2"/>
      <c r="N13" s="8"/>
      <c r="O13" s="9"/>
      <c r="P13" s="16"/>
      <c r="Q13" s="8"/>
      <c r="S13" s="1" t="s">
        <v>78</v>
      </c>
    </row>
    <row r="14" spans="1:26" x14ac:dyDescent="0.35">
      <c r="B14" s="2" t="s">
        <v>13</v>
      </c>
      <c r="D14" s="16">
        <v>199800</v>
      </c>
      <c r="E14" s="3"/>
      <c r="F14" s="3"/>
      <c r="G14" s="6">
        <f>SUM(G15:G16)</f>
        <v>199800</v>
      </c>
      <c r="H14" s="6"/>
      <c r="I14" s="6"/>
      <c r="J14" s="1" t="s">
        <v>48</v>
      </c>
      <c r="N14" s="3">
        <v>5000</v>
      </c>
      <c r="O14" s="19"/>
      <c r="P14" s="1"/>
      <c r="Q14" s="8"/>
      <c r="S14" s="1" t="s">
        <v>92</v>
      </c>
      <c r="X14" s="3">
        <v>25000</v>
      </c>
      <c r="Y14" s="19">
        <v>0</v>
      </c>
      <c r="Z14" s="16">
        <f>SUM(X14-Y14)</f>
        <v>25000</v>
      </c>
    </row>
    <row r="15" spans="1:26" x14ac:dyDescent="0.35">
      <c r="A15" s="1">
        <v>1</v>
      </c>
      <c r="B15" s="1" t="s">
        <v>9</v>
      </c>
      <c r="D15" s="16"/>
      <c r="E15" s="3">
        <v>9660</v>
      </c>
      <c r="F15" s="1">
        <v>12</v>
      </c>
      <c r="G15" s="5">
        <f>SUM(E15*F15)</f>
        <v>115920</v>
      </c>
      <c r="H15" s="5"/>
      <c r="I15" s="5"/>
      <c r="K15" s="12" t="s">
        <v>106</v>
      </c>
      <c r="L15" s="12"/>
      <c r="M15" s="12"/>
      <c r="N15" s="13">
        <v>5000</v>
      </c>
      <c r="O15" s="19"/>
      <c r="P15" s="16"/>
      <c r="Q15" s="8"/>
    </row>
    <row r="16" spans="1:26" x14ac:dyDescent="0.35">
      <c r="A16" s="1">
        <v>2</v>
      </c>
      <c r="B16" s="1" t="s">
        <v>10</v>
      </c>
      <c r="D16" s="16"/>
      <c r="E16" s="3">
        <v>6990</v>
      </c>
      <c r="F16" s="1">
        <v>12</v>
      </c>
      <c r="G16" s="5">
        <f>SUM(E16*F16)</f>
        <v>83880</v>
      </c>
      <c r="H16" s="5"/>
      <c r="I16" s="5"/>
      <c r="K16" s="2" t="s">
        <v>107</v>
      </c>
      <c r="L16" s="2"/>
      <c r="M16" s="2"/>
      <c r="N16" s="8">
        <f>SUM(N14:N15)</f>
        <v>10000</v>
      </c>
      <c r="O16" s="19">
        <v>5000</v>
      </c>
      <c r="P16" s="16">
        <f>SUM(N16-O16)</f>
        <v>5000</v>
      </c>
      <c r="Q16" s="8"/>
    </row>
    <row r="17" spans="1:17" x14ac:dyDescent="0.35">
      <c r="B17" s="2" t="s">
        <v>11</v>
      </c>
      <c r="D17" s="16">
        <v>1497960</v>
      </c>
      <c r="G17" s="6">
        <f>SUM(G18:G29)</f>
        <v>1497960</v>
      </c>
      <c r="H17" s="6"/>
      <c r="I17" s="6"/>
      <c r="N17" s="3"/>
      <c r="O17" s="19"/>
      <c r="P17" s="22"/>
      <c r="Q17" s="3"/>
    </row>
    <row r="18" spans="1:17" x14ac:dyDescent="0.35">
      <c r="A18" s="1">
        <v>1</v>
      </c>
      <c r="B18" s="1" t="s">
        <v>14</v>
      </c>
      <c r="D18" s="16"/>
      <c r="E18" s="3">
        <v>15810</v>
      </c>
      <c r="F18" s="1">
        <v>12</v>
      </c>
      <c r="G18" s="5">
        <f t="shared" ref="G18:G29" si="0">SUM(E18*F18)</f>
        <v>189720</v>
      </c>
      <c r="H18" s="5"/>
      <c r="I18" s="5"/>
      <c r="N18" s="3"/>
      <c r="O18" s="19"/>
      <c r="P18" s="22"/>
      <c r="Q18" s="3"/>
    </row>
    <row r="19" spans="1:17" x14ac:dyDescent="0.35">
      <c r="A19" s="1">
        <v>2</v>
      </c>
      <c r="B19" s="1" t="s">
        <v>21</v>
      </c>
      <c r="D19" s="16"/>
      <c r="E19" s="3">
        <v>12420</v>
      </c>
      <c r="F19" s="1">
        <v>12</v>
      </c>
      <c r="G19" s="5">
        <f t="shared" si="0"/>
        <v>149040</v>
      </c>
      <c r="H19" s="5"/>
      <c r="I19" s="5"/>
      <c r="N19" s="3"/>
      <c r="O19" s="19"/>
      <c r="P19" s="22"/>
      <c r="Q19" s="3"/>
    </row>
    <row r="20" spans="1:17" x14ac:dyDescent="0.35">
      <c r="A20" s="1">
        <v>3</v>
      </c>
      <c r="B20" s="1" t="s">
        <v>15</v>
      </c>
      <c r="D20" s="16"/>
      <c r="E20" s="3">
        <v>9660</v>
      </c>
      <c r="F20" s="1">
        <v>12</v>
      </c>
      <c r="G20" s="5">
        <f t="shared" si="0"/>
        <v>115920</v>
      </c>
      <c r="H20" s="5"/>
      <c r="I20" s="5"/>
      <c r="N20" s="3"/>
      <c r="O20" s="19"/>
      <c r="P20" s="22"/>
      <c r="Q20" s="3"/>
    </row>
    <row r="21" spans="1:17" x14ac:dyDescent="0.35">
      <c r="A21" s="1">
        <v>4</v>
      </c>
      <c r="B21" s="1" t="s">
        <v>24</v>
      </c>
      <c r="D21" s="16"/>
      <c r="E21" s="3">
        <v>9660</v>
      </c>
      <c r="F21" s="1">
        <v>12</v>
      </c>
      <c r="G21" s="5">
        <f t="shared" si="0"/>
        <v>115920</v>
      </c>
      <c r="H21" s="5"/>
      <c r="I21" s="5"/>
      <c r="J21" s="2" t="s">
        <v>49</v>
      </c>
      <c r="N21" s="8">
        <f>SUM(N23:N52)</f>
        <v>1051000</v>
      </c>
      <c r="O21" s="9"/>
      <c r="P21" s="16"/>
      <c r="Q21" s="9"/>
    </row>
    <row r="22" spans="1:17" x14ac:dyDescent="0.35">
      <c r="A22" s="1">
        <v>5</v>
      </c>
      <c r="B22" s="1" t="s">
        <v>16</v>
      </c>
      <c r="D22" s="16"/>
      <c r="E22" s="3">
        <v>9660</v>
      </c>
      <c r="F22" s="1">
        <v>12</v>
      </c>
      <c r="G22" s="5">
        <f t="shared" si="0"/>
        <v>115920</v>
      </c>
      <c r="H22" s="5"/>
      <c r="I22" s="5"/>
      <c r="J22" s="1" t="s">
        <v>50</v>
      </c>
      <c r="N22" s="3"/>
      <c r="O22" s="19"/>
      <c r="P22" s="22"/>
      <c r="Q22" s="3"/>
    </row>
    <row r="23" spans="1:17" x14ac:dyDescent="0.35">
      <c r="A23" s="1">
        <v>6</v>
      </c>
      <c r="B23" s="1" t="s">
        <v>17</v>
      </c>
      <c r="D23" s="16"/>
      <c r="E23" s="3">
        <v>9660</v>
      </c>
      <c r="F23" s="1">
        <v>12</v>
      </c>
      <c r="G23" s="5">
        <f t="shared" si="0"/>
        <v>115920</v>
      </c>
      <c r="H23" s="5"/>
      <c r="I23" s="5"/>
      <c r="J23" s="1" t="s">
        <v>50</v>
      </c>
      <c r="N23" s="3">
        <v>258000</v>
      </c>
      <c r="O23" s="19"/>
      <c r="P23" s="22"/>
      <c r="Q23" s="3"/>
    </row>
    <row r="24" spans="1:17" x14ac:dyDescent="0.35">
      <c r="A24" s="1">
        <v>7</v>
      </c>
      <c r="B24" s="1" t="s">
        <v>18</v>
      </c>
      <c r="D24" s="16"/>
      <c r="E24" s="3">
        <v>9660</v>
      </c>
      <c r="F24" s="1">
        <v>12</v>
      </c>
      <c r="G24" s="5">
        <f t="shared" si="0"/>
        <v>115920</v>
      </c>
      <c r="H24" s="5"/>
      <c r="I24" s="5"/>
      <c r="K24" s="14" t="s">
        <v>108</v>
      </c>
      <c r="N24" s="9">
        <v>20900</v>
      </c>
      <c r="O24" s="9"/>
      <c r="P24" s="16"/>
      <c r="Q24" s="9"/>
    </row>
    <row r="25" spans="1:17" x14ac:dyDescent="0.35">
      <c r="A25" s="1">
        <v>8</v>
      </c>
      <c r="B25" s="1" t="s">
        <v>19</v>
      </c>
      <c r="D25" s="16"/>
      <c r="E25" s="3">
        <v>9660</v>
      </c>
      <c r="F25" s="1">
        <v>12</v>
      </c>
      <c r="G25" s="5">
        <f t="shared" si="0"/>
        <v>115920</v>
      </c>
      <c r="H25" s="5"/>
      <c r="I25" s="5"/>
      <c r="K25" s="2" t="s">
        <v>107</v>
      </c>
      <c r="L25" s="2"/>
      <c r="M25" s="2"/>
      <c r="N25" s="8">
        <f>SUM(N23-N24)</f>
        <v>237100</v>
      </c>
      <c r="O25" s="9">
        <v>148825</v>
      </c>
      <c r="P25" s="16">
        <f>SUM(N25-O25)</f>
        <v>88275</v>
      </c>
      <c r="Q25" s="8"/>
    </row>
    <row r="26" spans="1:17" x14ac:dyDescent="0.35">
      <c r="A26" s="1">
        <v>9</v>
      </c>
      <c r="B26" s="1" t="s">
        <v>20</v>
      </c>
      <c r="D26" s="16"/>
      <c r="E26" s="3">
        <v>9660</v>
      </c>
      <c r="F26" s="1">
        <v>12</v>
      </c>
      <c r="G26" s="5">
        <f t="shared" si="0"/>
        <v>115920</v>
      </c>
      <c r="H26" s="5"/>
      <c r="I26" s="5"/>
      <c r="K26" s="2"/>
      <c r="L26" s="2"/>
      <c r="M26" s="2"/>
      <c r="N26" s="8"/>
      <c r="O26" s="9"/>
      <c r="P26" s="16"/>
      <c r="Q26" s="8"/>
    </row>
    <row r="27" spans="1:17" x14ac:dyDescent="0.35">
      <c r="A27" s="1">
        <v>10</v>
      </c>
      <c r="B27" s="1" t="s">
        <v>22</v>
      </c>
      <c r="D27" s="16"/>
      <c r="E27" s="3">
        <v>9660</v>
      </c>
      <c r="F27" s="1">
        <v>12</v>
      </c>
      <c r="G27" s="5">
        <f t="shared" si="0"/>
        <v>115920</v>
      </c>
      <c r="H27" s="5"/>
      <c r="I27" s="5"/>
      <c r="J27" s="1" t="s">
        <v>78</v>
      </c>
      <c r="N27" s="3">
        <v>10000</v>
      </c>
      <c r="O27" s="19">
        <v>1280</v>
      </c>
      <c r="P27" s="16">
        <f>SUM(N27-O27)</f>
        <v>8720</v>
      </c>
      <c r="Q27" s="8"/>
    </row>
    <row r="28" spans="1:17" x14ac:dyDescent="0.35">
      <c r="A28" s="1">
        <v>11</v>
      </c>
      <c r="B28" s="1" t="s">
        <v>23</v>
      </c>
      <c r="D28" s="16"/>
      <c r="E28" s="3">
        <v>9660</v>
      </c>
      <c r="F28" s="1">
        <v>12</v>
      </c>
      <c r="G28" s="5">
        <f t="shared" si="0"/>
        <v>115920</v>
      </c>
      <c r="H28" s="5"/>
      <c r="I28" s="5"/>
      <c r="N28" s="3"/>
      <c r="O28" s="19"/>
      <c r="P28" s="22"/>
      <c r="Q28" s="3"/>
    </row>
    <row r="29" spans="1:17" x14ac:dyDescent="0.35">
      <c r="A29" s="1">
        <v>12</v>
      </c>
      <c r="B29" s="1" t="s">
        <v>25</v>
      </c>
      <c r="D29" s="16"/>
      <c r="E29" s="3">
        <v>9660</v>
      </c>
      <c r="F29" s="1">
        <v>12</v>
      </c>
      <c r="G29" s="5">
        <f t="shared" si="0"/>
        <v>115920</v>
      </c>
      <c r="H29" s="5"/>
      <c r="I29" s="5"/>
      <c r="J29" s="1" t="s">
        <v>51</v>
      </c>
      <c r="N29" s="3"/>
      <c r="O29" s="19"/>
      <c r="P29" s="22"/>
      <c r="Q29" s="3"/>
    </row>
    <row r="30" spans="1:17" x14ac:dyDescent="0.35">
      <c r="B30" s="2" t="s">
        <v>26</v>
      </c>
      <c r="D30" s="16"/>
      <c r="G30" s="7">
        <f>SUM(G31,G41,G44,G49)</f>
        <v>3200040</v>
      </c>
      <c r="H30" s="7"/>
      <c r="I30" s="7"/>
      <c r="J30" s="1" t="s">
        <v>52</v>
      </c>
      <c r="N30" s="3">
        <v>50000</v>
      </c>
      <c r="O30" s="19">
        <v>23163</v>
      </c>
      <c r="P30" s="16">
        <f>SUM(N30-O30)</f>
        <v>26837</v>
      </c>
      <c r="Q30" s="8"/>
    </row>
    <row r="31" spans="1:17" x14ac:dyDescent="0.35">
      <c r="A31" s="1">
        <v>1</v>
      </c>
      <c r="B31" s="2" t="s">
        <v>79</v>
      </c>
      <c r="D31" s="16">
        <v>2503800</v>
      </c>
      <c r="G31" s="7">
        <f>SUM(G32:G38)</f>
        <v>2459640</v>
      </c>
      <c r="H31" s="7"/>
      <c r="I31" s="7"/>
      <c r="N31" s="3"/>
      <c r="O31" s="19"/>
      <c r="P31" s="22"/>
      <c r="Q31" s="3"/>
    </row>
    <row r="32" spans="1:17" x14ac:dyDescent="0.35">
      <c r="A32" s="1">
        <v>2</v>
      </c>
      <c r="B32" s="1" t="s">
        <v>27</v>
      </c>
      <c r="D32" s="16"/>
      <c r="E32" s="3">
        <v>35770</v>
      </c>
      <c r="F32" s="1">
        <v>12</v>
      </c>
      <c r="G32" s="3">
        <f t="shared" ref="G32:G38" si="1">SUM(E32*F32)</f>
        <v>429240</v>
      </c>
      <c r="H32" s="3"/>
      <c r="I32" s="3"/>
      <c r="N32" s="3"/>
      <c r="O32" s="19"/>
      <c r="P32" s="22"/>
      <c r="Q32" s="3"/>
    </row>
    <row r="33" spans="1:17" x14ac:dyDescent="0.35">
      <c r="A33" s="1">
        <v>3</v>
      </c>
      <c r="B33" s="1" t="s">
        <v>28</v>
      </c>
      <c r="D33" s="16"/>
      <c r="E33" s="3">
        <v>34680</v>
      </c>
      <c r="F33" s="1">
        <v>12</v>
      </c>
      <c r="G33" s="3">
        <f t="shared" si="1"/>
        <v>416160</v>
      </c>
      <c r="H33" s="3"/>
      <c r="I33" s="3"/>
      <c r="J33" s="1" t="s">
        <v>53</v>
      </c>
      <c r="N33" s="3">
        <v>150000</v>
      </c>
      <c r="O33" s="19">
        <v>0</v>
      </c>
      <c r="P33" s="16">
        <f>SUM(N33-O33)</f>
        <v>150000</v>
      </c>
      <c r="Q33" s="8"/>
    </row>
    <row r="34" spans="1:17" x14ac:dyDescent="0.35">
      <c r="A34" s="1">
        <v>4</v>
      </c>
      <c r="B34" s="1" t="s">
        <v>29</v>
      </c>
      <c r="D34" s="16"/>
      <c r="E34" s="3">
        <v>27480</v>
      </c>
      <c r="F34" s="1">
        <v>12</v>
      </c>
      <c r="G34" s="3">
        <f t="shared" si="1"/>
        <v>329760</v>
      </c>
      <c r="H34" s="3"/>
      <c r="I34" s="3"/>
      <c r="N34" s="3"/>
      <c r="O34" s="19"/>
      <c r="P34" s="22"/>
      <c r="Q34" s="3"/>
    </row>
    <row r="35" spans="1:17" x14ac:dyDescent="0.35">
      <c r="A35" s="1">
        <v>5</v>
      </c>
      <c r="B35" s="1" t="s">
        <v>30</v>
      </c>
      <c r="D35" s="16"/>
      <c r="E35" s="3">
        <v>26980</v>
      </c>
      <c r="F35" s="1">
        <v>12</v>
      </c>
      <c r="G35" s="3">
        <f t="shared" si="1"/>
        <v>323760</v>
      </c>
      <c r="H35" s="3"/>
      <c r="I35" s="3"/>
      <c r="N35" s="3"/>
      <c r="O35" s="19"/>
      <c r="P35" s="22"/>
      <c r="Q35" s="3"/>
    </row>
    <row r="36" spans="1:17" x14ac:dyDescent="0.35">
      <c r="A36" s="1">
        <v>6</v>
      </c>
      <c r="B36" s="1" t="s">
        <v>31</v>
      </c>
      <c r="D36" s="16"/>
      <c r="E36" s="3">
        <v>27480</v>
      </c>
      <c r="F36" s="1">
        <v>12</v>
      </c>
      <c r="G36" s="3">
        <f t="shared" si="1"/>
        <v>329760</v>
      </c>
      <c r="H36" s="3"/>
      <c r="I36" s="3"/>
      <c r="J36" s="1" t="s">
        <v>54</v>
      </c>
      <c r="N36" s="3">
        <v>20000</v>
      </c>
      <c r="O36" s="19">
        <v>0</v>
      </c>
      <c r="P36" s="16">
        <f>SUM(N36-O36)</f>
        <v>20000</v>
      </c>
      <c r="Q36" s="8"/>
    </row>
    <row r="37" spans="1:17" x14ac:dyDescent="0.35">
      <c r="A37" s="1">
        <v>7</v>
      </c>
      <c r="B37" s="1" t="s">
        <v>32</v>
      </c>
      <c r="D37" s="16"/>
      <c r="E37" s="3">
        <v>31340</v>
      </c>
      <c r="F37" s="1">
        <v>12</v>
      </c>
      <c r="G37" s="3">
        <f t="shared" si="1"/>
        <v>376080</v>
      </c>
      <c r="H37" s="3"/>
      <c r="I37" s="3"/>
      <c r="N37" s="3"/>
      <c r="O37" s="19"/>
      <c r="P37" s="22"/>
      <c r="Q37" s="3"/>
    </row>
    <row r="38" spans="1:17" x14ac:dyDescent="0.35">
      <c r="A38" s="1">
        <v>8</v>
      </c>
      <c r="B38" s="1" t="s">
        <v>33</v>
      </c>
      <c r="D38" s="16"/>
      <c r="E38" s="3">
        <v>21240</v>
      </c>
      <c r="F38" s="1">
        <v>12</v>
      </c>
      <c r="G38" s="3">
        <f t="shared" si="1"/>
        <v>254880</v>
      </c>
      <c r="H38" s="3"/>
      <c r="I38" s="3"/>
      <c r="J38" s="1" t="s">
        <v>55</v>
      </c>
      <c r="N38" s="3">
        <v>5000</v>
      </c>
      <c r="O38" s="19"/>
      <c r="P38" s="22"/>
      <c r="Q38" s="3"/>
    </row>
    <row r="39" spans="1:17" x14ac:dyDescent="0.35">
      <c r="D39" s="16"/>
      <c r="E39" s="3"/>
      <c r="G39" s="3"/>
      <c r="H39" s="3"/>
      <c r="I39" s="3"/>
      <c r="K39" s="14" t="s">
        <v>108</v>
      </c>
      <c r="N39" s="9">
        <v>2800</v>
      </c>
      <c r="O39" s="9"/>
      <c r="P39" s="16"/>
      <c r="Q39" s="9"/>
    </row>
    <row r="40" spans="1:17" x14ac:dyDescent="0.35">
      <c r="D40" s="16"/>
      <c r="E40" s="3"/>
      <c r="G40" s="3"/>
      <c r="H40" s="3"/>
      <c r="I40" s="3"/>
      <c r="K40" s="2" t="s">
        <v>107</v>
      </c>
      <c r="L40" s="2"/>
      <c r="M40" s="2"/>
      <c r="N40" s="8">
        <f>SUM(N38-N39)</f>
        <v>2200</v>
      </c>
      <c r="O40" s="9">
        <v>1300</v>
      </c>
      <c r="P40" s="16">
        <f>SUM(N40-O40)</f>
        <v>900</v>
      </c>
      <c r="Q40" s="8"/>
    </row>
    <row r="41" spans="1:17" x14ac:dyDescent="0.35">
      <c r="B41" s="2" t="s">
        <v>36</v>
      </c>
      <c r="D41" s="16">
        <v>84000</v>
      </c>
      <c r="G41" s="7">
        <f>SUM(G42:G43)</f>
        <v>84000</v>
      </c>
      <c r="H41" s="7"/>
      <c r="I41" s="7"/>
      <c r="K41" s="2"/>
      <c r="L41" s="2"/>
      <c r="M41" s="2"/>
      <c r="N41" s="8"/>
      <c r="O41" s="9"/>
      <c r="P41" s="16"/>
      <c r="Q41" s="8"/>
    </row>
    <row r="42" spans="1:17" x14ac:dyDescent="0.35">
      <c r="A42" s="1">
        <v>1</v>
      </c>
      <c r="B42" s="1" t="s">
        <v>27</v>
      </c>
      <c r="D42" s="16"/>
      <c r="E42" s="3">
        <v>3500</v>
      </c>
      <c r="F42" s="1">
        <v>12</v>
      </c>
      <c r="G42" s="5">
        <f>SUM(E42*F42)</f>
        <v>42000</v>
      </c>
      <c r="H42" s="5"/>
      <c r="I42" s="5"/>
      <c r="J42" s="1" t="s">
        <v>56</v>
      </c>
      <c r="N42" s="3">
        <v>30000</v>
      </c>
      <c r="O42" s="19">
        <v>0</v>
      </c>
      <c r="P42" s="16">
        <f>SUM(N42-O42)</f>
        <v>30000</v>
      </c>
      <c r="Q42" s="3"/>
    </row>
    <row r="43" spans="1:17" x14ac:dyDescent="0.35">
      <c r="A43" s="1">
        <v>2</v>
      </c>
      <c r="B43" s="1" t="s">
        <v>28</v>
      </c>
      <c r="D43" s="16"/>
      <c r="E43" s="3">
        <v>3500</v>
      </c>
      <c r="F43" s="1">
        <v>12</v>
      </c>
      <c r="G43" s="5">
        <f>SUM(E43*F43)</f>
        <v>42000</v>
      </c>
      <c r="H43" s="5"/>
      <c r="I43" s="5"/>
      <c r="N43" s="3"/>
      <c r="O43" s="19"/>
      <c r="P43" s="22"/>
      <c r="Q43" s="3"/>
    </row>
    <row r="44" spans="1:17" x14ac:dyDescent="0.35">
      <c r="B44" s="2" t="s">
        <v>37</v>
      </c>
      <c r="D44" s="16">
        <v>650000</v>
      </c>
      <c r="G44" s="6">
        <f>SUM(G45:G48)</f>
        <v>632400</v>
      </c>
      <c r="H44" s="6"/>
      <c r="I44" s="6"/>
      <c r="N44" s="3"/>
      <c r="O44" s="19"/>
      <c r="P44" s="22"/>
      <c r="Q44" s="3"/>
    </row>
    <row r="45" spans="1:17" x14ac:dyDescent="0.35">
      <c r="A45" s="1">
        <v>1</v>
      </c>
      <c r="B45" s="1" t="s">
        <v>38</v>
      </c>
      <c r="D45" s="16"/>
      <c r="E45" s="3">
        <v>21030</v>
      </c>
      <c r="F45" s="1">
        <v>12</v>
      </c>
      <c r="G45" s="3">
        <f>SUM(E45*F45)</f>
        <v>252360</v>
      </c>
      <c r="H45" s="3"/>
      <c r="I45" s="3"/>
      <c r="N45" s="3"/>
      <c r="O45" s="19"/>
      <c r="P45" s="22"/>
      <c r="Q45" s="3"/>
    </row>
    <row r="46" spans="1:17" x14ac:dyDescent="0.35">
      <c r="A46" s="1">
        <v>2</v>
      </c>
      <c r="B46" s="1" t="s">
        <v>39</v>
      </c>
      <c r="D46" s="16"/>
      <c r="E46" s="3">
        <v>13670</v>
      </c>
      <c r="F46" s="1">
        <v>12</v>
      </c>
      <c r="G46" s="3">
        <f t="shared" ref="G46:G48" si="2">SUM(E46*F46)</f>
        <v>164040</v>
      </c>
      <c r="H46" s="3"/>
      <c r="I46" s="3"/>
      <c r="J46" s="1" t="s">
        <v>57</v>
      </c>
      <c r="N46" s="3">
        <v>120000</v>
      </c>
      <c r="O46" s="19"/>
      <c r="P46" s="22"/>
      <c r="Q46" s="3"/>
    </row>
    <row r="47" spans="1:17" x14ac:dyDescent="0.35">
      <c r="A47" s="1">
        <v>3</v>
      </c>
      <c r="B47" s="1" t="s">
        <v>40</v>
      </c>
      <c r="D47" s="16"/>
      <c r="E47" s="3">
        <v>9000</v>
      </c>
      <c r="F47" s="1">
        <v>12</v>
      </c>
      <c r="G47" s="3">
        <f t="shared" si="2"/>
        <v>108000</v>
      </c>
      <c r="H47" s="3"/>
      <c r="I47" s="3"/>
      <c r="K47" s="14" t="s">
        <v>108</v>
      </c>
      <c r="N47" s="9">
        <v>110000</v>
      </c>
      <c r="O47" s="9"/>
      <c r="P47" s="16"/>
      <c r="Q47" s="9"/>
    </row>
    <row r="48" spans="1:17" x14ac:dyDescent="0.35">
      <c r="A48" s="1">
        <v>4</v>
      </c>
      <c r="B48" s="1" t="s">
        <v>41</v>
      </c>
      <c r="D48" s="16"/>
      <c r="E48" s="3">
        <v>9000</v>
      </c>
      <c r="F48" s="1">
        <v>12</v>
      </c>
      <c r="G48" s="3">
        <f t="shared" si="2"/>
        <v>108000</v>
      </c>
      <c r="H48" s="3"/>
      <c r="I48" s="3"/>
      <c r="K48" s="2" t="s">
        <v>107</v>
      </c>
      <c r="L48" s="2"/>
      <c r="M48" s="2"/>
      <c r="N48" s="8">
        <f>SUM(N46-N47)</f>
        <v>10000</v>
      </c>
      <c r="O48" s="9">
        <v>0</v>
      </c>
      <c r="P48" s="16">
        <f>SUM(N48-O48)</f>
        <v>10000</v>
      </c>
      <c r="Q48" s="8"/>
    </row>
    <row r="49" spans="1:17" x14ac:dyDescent="0.35">
      <c r="B49" s="2" t="s">
        <v>42</v>
      </c>
      <c r="D49" s="16">
        <v>45000</v>
      </c>
      <c r="G49" s="9">
        <f>SUM(G50:G51)</f>
        <v>24000</v>
      </c>
      <c r="H49" s="9"/>
      <c r="I49" s="9"/>
      <c r="K49" s="2"/>
      <c r="L49" s="2"/>
      <c r="M49" s="2"/>
      <c r="N49" s="8"/>
      <c r="O49" s="9"/>
      <c r="P49" s="16"/>
      <c r="Q49" s="8"/>
    </row>
    <row r="50" spans="1:17" x14ac:dyDescent="0.35">
      <c r="A50" s="1">
        <v>1</v>
      </c>
      <c r="B50" s="1" t="s">
        <v>40</v>
      </c>
      <c r="D50" s="16"/>
      <c r="E50" s="3">
        <v>1000</v>
      </c>
      <c r="F50" s="1">
        <v>12</v>
      </c>
      <c r="G50" s="3">
        <f>SUM(E50*F50)</f>
        <v>12000</v>
      </c>
      <c r="H50" s="3"/>
      <c r="I50" s="3"/>
      <c r="J50" s="1" t="s">
        <v>58</v>
      </c>
      <c r="N50" s="3">
        <v>5000</v>
      </c>
      <c r="O50" s="19">
        <v>4250</v>
      </c>
      <c r="P50" s="16">
        <f>SUM(N50-O50)</f>
        <v>750</v>
      </c>
      <c r="Q50" s="8"/>
    </row>
    <row r="51" spans="1:17" x14ac:dyDescent="0.35">
      <c r="A51" s="1">
        <v>2</v>
      </c>
      <c r="B51" s="1" t="s">
        <v>41</v>
      </c>
      <c r="D51" s="16"/>
      <c r="E51" s="3">
        <v>1000</v>
      </c>
      <c r="F51" s="1">
        <v>12</v>
      </c>
      <c r="G51" s="3">
        <f>SUM(E51*F51)</f>
        <v>12000</v>
      </c>
      <c r="H51" s="3"/>
      <c r="I51" s="3"/>
      <c r="N51" s="3"/>
      <c r="O51" s="19"/>
      <c r="P51" s="22"/>
      <c r="Q51" s="3"/>
    </row>
    <row r="52" spans="1:17" x14ac:dyDescent="0.35">
      <c r="J52" s="1" t="s">
        <v>59</v>
      </c>
      <c r="N52" s="3">
        <v>20000</v>
      </c>
      <c r="O52" s="19"/>
      <c r="P52" s="22"/>
      <c r="Q52" s="3"/>
    </row>
    <row r="53" spans="1:17" x14ac:dyDescent="0.35">
      <c r="K53" s="12" t="s">
        <v>106</v>
      </c>
      <c r="L53" s="12"/>
      <c r="M53" s="12"/>
      <c r="N53" s="13">
        <v>20000</v>
      </c>
      <c r="O53" s="9"/>
      <c r="P53" s="16"/>
      <c r="Q53" s="13"/>
    </row>
    <row r="54" spans="1:17" x14ac:dyDescent="0.35">
      <c r="K54" s="2" t="s">
        <v>107</v>
      </c>
      <c r="L54" s="2"/>
      <c r="M54" s="2"/>
      <c r="N54" s="8">
        <f>SUM(N52:N53)</f>
        <v>40000</v>
      </c>
      <c r="O54" s="9">
        <v>18846.650000000001</v>
      </c>
      <c r="P54" s="16">
        <f>SUM(N54-O54)</f>
        <v>21153.35</v>
      </c>
      <c r="Q54" s="8"/>
    </row>
    <row r="55" spans="1:17" x14ac:dyDescent="0.35">
      <c r="K55" s="2"/>
      <c r="L55" s="2"/>
      <c r="M55" s="2"/>
      <c r="N55" s="8"/>
      <c r="O55" s="9"/>
      <c r="P55" s="16"/>
      <c r="Q55" s="8"/>
    </row>
    <row r="56" spans="1:17" x14ac:dyDescent="0.35">
      <c r="J56" s="2" t="s">
        <v>60</v>
      </c>
      <c r="N56" s="8">
        <f>SUM(N57:N95)</f>
        <v>425000</v>
      </c>
      <c r="O56" s="9"/>
      <c r="P56" s="16"/>
      <c r="Q56" s="9"/>
    </row>
    <row r="57" spans="1:17" x14ac:dyDescent="0.35">
      <c r="J57" s="1" t="s">
        <v>61</v>
      </c>
      <c r="N57" s="3">
        <v>50000</v>
      </c>
      <c r="O57" s="19"/>
      <c r="P57" s="22"/>
      <c r="Q57" s="3"/>
    </row>
    <row r="58" spans="1:17" x14ac:dyDescent="0.35">
      <c r="K58" s="12" t="s">
        <v>106</v>
      </c>
      <c r="L58" s="12"/>
      <c r="M58" s="12"/>
      <c r="N58" s="13">
        <v>30000</v>
      </c>
      <c r="O58" s="9"/>
      <c r="P58" s="16"/>
      <c r="Q58" s="13"/>
    </row>
    <row r="59" spans="1:17" x14ac:dyDescent="0.35">
      <c r="K59" s="14" t="s">
        <v>108</v>
      </c>
      <c r="N59" s="9">
        <v>4000</v>
      </c>
      <c r="O59" s="9"/>
      <c r="P59" s="16"/>
      <c r="Q59" s="9"/>
    </row>
    <row r="60" spans="1:17" x14ac:dyDescent="0.35">
      <c r="K60" s="2" t="s">
        <v>107</v>
      </c>
      <c r="L60" s="2"/>
      <c r="M60" s="2"/>
      <c r="N60" s="8">
        <f>SUM(N57+N58-N59)</f>
        <v>76000</v>
      </c>
      <c r="O60" s="9">
        <v>32065</v>
      </c>
      <c r="P60" s="16">
        <f>SUM(N60-O60)</f>
        <v>43935</v>
      </c>
      <c r="Q60" s="8"/>
    </row>
    <row r="61" spans="1:17" x14ac:dyDescent="0.35">
      <c r="K61" s="2"/>
      <c r="L61" s="2"/>
      <c r="M61" s="2"/>
      <c r="N61" s="8"/>
      <c r="O61" s="9"/>
      <c r="P61" s="16"/>
      <c r="Q61" s="8"/>
    </row>
    <row r="62" spans="1:17" x14ac:dyDescent="0.35">
      <c r="J62" s="1" t="s">
        <v>62</v>
      </c>
      <c r="N62" s="3">
        <v>5000</v>
      </c>
      <c r="O62" s="19"/>
      <c r="P62" s="22"/>
      <c r="Q62" s="3"/>
    </row>
    <row r="63" spans="1:17" x14ac:dyDescent="0.35">
      <c r="K63" s="14" t="s">
        <v>108</v>
      </c>
      <c r="N63" s="9">
        <v>3000</v>
      </c>
      <c r="O63" s="9"/>
      <c r="P63" s="16"/>
      <c r="Q63" s="9"/>
    </row>
    <row r="64" spans="1:17" x14ac:dyDescent="0.35">
      <c r="K64" s="2" t="s">
        <v>107</v>
      </c>
      <c r="L64" s="2"/>
      <c r="M64" s="2"/>
      <c r="N64" s="8">
        <f>SUM(N62-N63)</f>
        <v>2000</v>
      </c>
      <c r="O64" s="9">
        <v>0</v>
      </c>
      <c r="P64" s="16">
        <f>SUM(N64-O64)</f>
        <v>2000</v>
      </c>
      <c r="Q64" s="8"/>
    </row>
    <row r="65" spans="10:17" x14ac:dyDescent="0.35">
      <c r="K65" s="2"/>
      <c r="L65" s="2"/>
      <c r="M65" s="2"/>
      <c r="N65" s="8"/>
      <c r="O65" s="9"/>
      <c r="P65" s="16"/>
      <c r="Q65" s="8"/>
    </row>
    <row r="66" spans="10:17" x14ac:dyDescent="0.35">
      <c r="J66" s="1" t="s">
        <v>63</v>
      </c>
      <c r="N66" s="3">
        <v>10000</v>
      </c>
      <c r="O66" s="19"/>
      <c r="P66" s="22"/>
      <c r="Q66" s="3"/>
    </row>
    <row r="67" spans="10:17" x14ac:dyDescent="0.35">
      <c r="K67" s="12" t="s">
        <v>106</v>
      </c>
      <c r="L67" s="12"/>
      <c r="M67" s="12"/>
      <c r="N67" s="13">
        <v>5000</v>
      </c>
      <c r="O67" s="9"/>
      <c r="P67" s="16"/>
      <c r="Q67" s="13"/>
    </row>
    <row r="68" spans="10:17" x14ac:dyDescent="0.35">
      <c r="K68" s="2" t="s">
        <v>107</v>
      </c>
      <c r="L68" s="2"/>
      <c r="M68" s="2"/>
      <c r="N68" s="8">
        <f>SUM(N66:N67)</f>
        <v>15000</v>
      </c>
      <c r="O68" s="9">
        <v>7708</v>
      </c>
      <c r="P68" s="16">
        <f>SUM(N68-O68)</f>
        <v>7292</v>
      </c>
      <c r="Q68" s="8"/>
    </row>
    <row r="69" spans="10:17" x14ac:dyDescent="0.35">
      <c r="K69" s="2"/>
      <c r="L69" s="2"/>
      <c r="M69" s="2"/>
      <c r="N69" s="8"/>
      <c r="O69" s="9"/>
      <c r="P69" s="16"/>
      <c r="Q69" s="8"/>
    </row>
    <row r="70" spans="10:17" x14ac:dyDescent="0.35">
      <c r="J70" s="1" t="s">
        <v>64</v>
      </c>
      <c r="N70" s="3">
        <v>10000</v>
      </c>
      <c r="O70" s="19"/>
      <c r="P70" s="22"/>
      <c r="Q70" s="3"/>
    </row>
    <row r="71" spans="10:17" x14ac:dyDescent="0.35">
      <c r="K71" s="14" t="s">
        <v>108</v>
      </c>
      <c r="N71" s="9">
        <v>1000</v>
      </c>
      <c r="O71" s="9"/>
      <c r="P71" s="16"/>
      <c r="Q71" s="9"/>
    </row>
    <row r="72" spans="10:17" x14ac:dyDescent="0.35">
      <c r="K72" s="2" t="s">
        <v>107</v>
      </c>
      <c r="L72" s="2"/>
      <c r="M72" s="2"/>
      <c r="N72" s="8">
        <f>SUM(N70-N71)</f>
        <v>9000</v>
      </c>
      <c r="O72" s="9">
        <v>3767</v>
      </c>
      <c r="P72" s="16">
        <f>SUM(N72-O72)</f>
        <v>5233</v>
      </c>
      <c r="Q72" s="8"/>
    </row>
    <row r="73" spans="10:17" x14ac:dyDescent="0.35">
      <c r="K73" s="2"/>
      <c r="L73" s="2"/>
      <c r="M73" s="2"/>
      <c r="N73" s="8"/>
      <c r="O73" s="9"/>
      <c r="P73" s="16"/>
      <c r="Q73" s="8"/>
    </row>
    <row r="74" spans="10:17" x14ac:dyDescent="0.35">
      <c r="J74" s="1" t="s">
        <v>65</v>
      </c>
      <c r="N74" s="3">
        <v>10000</v>
      </c>
      <c r="O74" s="19">
        <v>6799.48</v>
      </c>
      <c r="P74" s="16">
        <f>SUM(N74-O74)</f>
        <v>3200.5200000000004</v>
      </c>
      <c r="Q74" s="8"/>
    </row>
    <row r="75" spans="10:17" x14ac:dyDescent="0.35">
      <c r="N75" s="3"/>
      <c r="O75" s="19"/>
      <c r="P75" s="22"/>
      <c r="Q75" s="3"/>
    </row>
    <row r="76" spans="10:17" x14ac:dyDescent="0.35">
      <c r="N76" s="3"/>
      <c r="O76" s="19"/>
      <c r="P76" s="22"/>
      <c r="Q76" s="3"/>
    </row>
    <row r="77" spans="10:17" x14ac:dyDescent="0.35">
      <c r="J77" s="1" t="s">
        <v>66</v>
      </c>
      <c r="N77" s="3">
        <v>120000</v>
      </c>
      <c r="O77" s="19">
        <v>87460</v>
      </c>
      <c r="P77" s="16">
        <f>SUM(N77-O77)</f>
        <v>32540</v>
      </c>
      <c r="Q77" s="8"/>
    </row>
    <row r="78" spans="10:17" x14ac:dyDescent="0.35">
      <c r="N78" s="3"/>
      <c r="O78" s="19"/>
      <c r="P78" s="22"/>
      <c r="Q78" s="3"/>
    </row>
    <row r="79" spans="10:17" x14ac:dyDescent="0.35">
      <c r="J79" s="1" t="s">
        <v>67</v>
      </c>
      <c r="N79" s="3">
        <v>5000</v>
      </c>
      <c r="O79" s="19">
        <v>0</v>
      </c>
      <c r="P79" s="16">
        <f>SUM(N79-O79)</f>
        <v>5000</v>
      </c>
      <c r="Q79" s="8"/>
    </row>
    <row r="80" spans="10:17" x14ac:dyDescent="0.35">
      <c r="N80" s="3"/>
      <c r="O80" s="19"/>
      <c r="P80" s="22"/>
      <c r="Q80" s="3"/>
    </row>
    <row r="81" spans="10:17" x14ac:dyDescent="0.35">
      <c r="J81" s="1" t="s">
        <v>68</v>
      </c>
      <c r="N81" s="3">
        <v>8000</v>
      </c>
      <c r="O81" s="19"/>
      <c r="P81" s="22"/>
      <c r="Q81" s="3"/>
    </row>
    <row r="82" spans="10:17" x14ac:dyDescent="0.35">
      <c r="K82" s="14" t="s">
        <v>108</v>
      </c>
      <c r="N82" s="9">
        <v>7000</v>
      </c>
      <c r="O82" s="9"/>
      <c r="P82" s="16"/>
      <c r="Q82" s="9"/>
    </row>
    <row r="83" spans="10:17" x14ac:dyDescent="0.35">
      <c r="K83" s="2" t="s">
        <v>107</v>
      </c>
      <c r="L83" s="2"/>
      <c r="M83" s="2"/>
      <c r="N83" s="8">
        <f>SUM(N81-N82)</f>
        <v>1000</v>
      </c>
      <c r="O83" s="9">
        <v>0</v>
      </c>
      <c r="P83" s="16">
        <f>SUM(N83-O83)</f>
        <v>1000</v>
      </c>
      <c r="Q83" s="8"/>
    </row>
    <row r="84" spans="10:17" x14ac:dyDescent="0.35">
      <c r="K84" s="2"/>
      <c r="L84" s="2"/>
      <c r="M84" s="2"/>
      <c r="N84" s="8"/>
      <c r="O84" s="9"/>
      <c r="P84" s="16"/>
      <c r="Q84" s="8"/>
    </row>
    <row r="85" spans="10:17" x14ac:dyDescent="0.35">
      <c r="K85" s="2"/>
      <c r="L85" s="2"/>
      <c r="M85" s="2"/>
      <c r="N85" s="8"/>
      <c r="O85" s="9"/>
      <c r="P85" s="16"/>
      <c r="Q85" s="8"/>
    </row>
    <row r="86" spans="10:17" x14ac:dyDescent="0.35">
      <c r="J86" s="1" t="s">
        <v>69</v>
      </c>
      <c r="N86" s="3">
        <v>8000</v>
      </c>
      <c r="O86" s="19"/>
      <c r="P86" s="22"/>
      <c r="Q86" s="3"/>
    </row>
    <row r="87" spans="10:17" x14ac:dyDescent="0.35">
      <c r="K87" s="14" t="s">
        <v>108</v>
      </c>
      <c r="N87" s="9">
        <v>2000</v>
      </c>
      <c r="O87" s="9"/>
      <c r="P87" s="16"/>
      <c r="Q87" s="9"/>
    </row>
    <row r="88" spans="10:17" x14ac:dyDescent="0.35">
      <c r="K88" s="2" t="s">
        <v>107</v>
      </c>
      <c r="L88" s="2"/>
      <c r="M88" s="2"/>
      <c r="N88" s="8">
        <f>SUM(N86-N87)</f>
        <v>6000</v>
      </c>
      <c r="O88" s="9">
        <v>0</v>
      </c>
      <c r="P88" s="16">
        <f>SUM(N88-O88)</f>
        <v>6000</v>
      </c>
      <c r="Q88" s="8"/>
    </row>
    <row r="89" spans="10:17" x14ac:dyDescent="0.35">
      <c r="K89" s="2"/>
      <c r="L89" s="2"/>
      <c r="M89" s="2"/>
      <c r="N89" s="8"/>
      <c r="O89" s="9"/>
      <c r="P89" s="16"/>
      <c r="Q89" s="8"/>
    </row>
    <row r="90" spans="10:17" x14ac:dyDescent="0.35">
      <c r="J90" s="1" t="s">
        <v>70</v>
      </c>
      <c r="N90" s="3">
        <v>8000</v>
      </c>
      <c r="O90" s="19"/>
      <c r="P90" s="22"/>
      <c r="Q90" s="3"/>
    </row>
    <row r="91" spans="10:17" x14ac:dyDescent="0.35">
      <c r="K91" s="12" t="s">
        <v>106</v>
      </c>
      <c r="L91" s="12"/>
      <c r="M91" s="12"/>
      <c r="N91" s="13">
        <v>6000</v>
      </c>
      <c r="O91" s="9"/>
      <c r="P91" s="16"/>
      <c r="Q91" s="13"/>
    </row>
    <row r="92" spans="10:17" x14ac:dyDescent="0.35">
      <c r="K92" s="14" t="s">
        <v>108</v>
      </c>
      <c r="N92" s="9">
        <v>2000</v>
      </c>
      <c r="O92" s="9"/>
      <c r="P92" s="16"/>
      <c r="Q92" s="9"/>
    </row>
    <row r="93" spans="10:17" x14ac:dyDescent="0.35">
      <c r="K93" s="2" t="s">
        <v>107</v>
      </c>
      <c r="L93" s="2"/>
      <c r="M93" s="2"/>
      <c r="N93" s="8">
        <f>SUM(N90+N91-N92)</f>
        <v>12000</v>
      </c>
      <c r="O93" s="9">
        <v>3295</v>
      </c>
      <c r="P93" s="16">
        <f>SUM(N93-O93)</f>
        <v>8705</v>
      </c>
      <c r="Q93" s="8"/>
    </row>
    <row r="94" spans="10:17" x14ac:dyDescent="0.35">
      <c r="K94" s="2"/>
      <c r="L94" s="2"/>
      <c r="M94" s="2"/>
      <c r="N94" s="8"/>
      <c r="O94" s="9"/>
      <c r="P94" s="16"/>
      <c r="Q94" s="8"/>
    </row>
    <row r="95" spans="10:17" x14ac:dyDescent="0.35">
      <c r="J95" s="1" t="s">
        <v>71</v>
      </c>
      <c r="N95" s="3">
        <v>10000</v>
      </c>
      <c r="O95" s="19">
        <v>6070</v>
      </c>
      <c r="P95" s="16">
        <f>SUM(N95-O95)</f>
        <v>3930</v>
      </c>
      <c r="Q95" s="3"/>
    </row>
    <row r="96" spans="10:17" x14ac:dyDescent="0.35">
      <c r="N96" s="3"/>
      <c r="O96" s="19"/>
      <c r="P96" s="22"/>
      <c r="Q96" s="3"/>
    </row>
    <row r="97" spans="10:17" x14ac:dyDescent="0.35">
      <c r="J97" s="2" t="s">
        <v>72</v>
      </c>
      <c r="N97" s="8">
        <f>SUM(N98:N112)</f>
        <v>867500</v>
      </c>
      <c r="O97" s="9"/>
      <c r="P97" s="16"/>
      <c r="Q97" s="9"/>
    </row>
    <row r="98" spans="10:17" x14ac:dyDescent="0.35">
      <c r="J98" s="1" t="s">
        <v>73</v>
      </c>
      <c r="N98" s="3">
        <v>280000</v>
      </c>
      <c r="O98" s="19"/>
      <c r="P98" s="22"/>
      <c r="Q98" s="3"/>
    </row>
    <row r="99" spans="10:17" x14ac:dyDescent="0.35">
      <c r="K99" s="12" t="s">
        <v>106</v>
      </c>
      <c r="L99" s="12"/>
      <c r="M99" s="12"/>
      <c r="N99" s="13">
        <v>60000</v>
      </c>
      <c r="O99" s="9"/>
      <c r="P99" s="16"/>
      <c r="Q99" s="13"/>
    </row>
    <row r="100" spans="10:17" x14ac:dyDescent="0.35">
      <c r="K100" s="2" t="s">
        <v>107</v>
      </c>
      <c r="L100" s="2"/>
      <c r="M100" s="2"/>
      <c r="N100" s="8">
        <f>SUM(N98:N99)</f>
        <v>340000</v>
      </c>
      <c r="O100" s="9">
        <v>243338.61</v>
      </c>
      <c r="P100" s="16">
        <f>SUM(N100-O100)</f>
        <v>96661.390000000014</v>
      </c>
      <c r="Q100" s="8"/>
    </row>
    <row r="101" spans="10:17" x14ac:dyDescent="0.35">
      <c r="K101" s="2"/>
      <c r="L101" s="2"/>
      <c r="M101" s="2"/>
      <c r="N101" s="8"/>
      <c r="O101" s="9"/>
      <c r="P101" s="16"/>
      <c r="Q101" s="8"/>
    </row>
    <row r="102" spans="10:17" x14ac:dyDescent="0.35">
      <c r="J102" s="1" t="s">
        <v>74</v>
      </c>
      <c r="N102" s="3">
        <v>25000</v>
      </c>
      <c r="O102" s="19"/>
      <c r="P102" s="22"/>
      <c r="Q102" s="3"/>
    </row>
    <row r="103" spans="10:17" x14ac:dyDescent="0.35">
      <c r="K103" s="12" t="s">
        <v>106</v>
      </c>
      <c r="L103" s="12"/>
      <c r="M103" s="12"/>
      <c r="N103" s="13">
        <v>40000</v>
      </c>
      <c r="O103" s="9"/>
      <c r="P103" s="16"/>
      <c r="Q103" s="13"/>
    </row>
    <row r="104" spans="10:17" x14ac:dyDescent="0.35">
      <c r="K104" s="2" t="s">
        <v>107</v>
      </c>
      <c r="L104" s="2"/>
      <c r="M104" s="2"/>
      <c r="N104" s="8">
        <f>SUM(N102:N103)</f>
        <v>65000</v>
      </c>
      <c r="O104" s="9">
        <v>34950.959999999999</v>
      </c>
      <c r="P104" s="16">
        <f>SUM(N104-O104)</f>
        <v>30049.040000000001</v>
      </c>
      <c r="Q104" s="8"/>
    </row>
    <row r="105" spans="10:17" x14ac:dyDescent="0.35">
      <c r="K105" s="2"/>
      <c r="L105" s="2"/>
      <c r="M105" s="2"/>
      <c r="N105" s="8"/>
      <c r="O105" s="9"/>
      <c r="P105" s="16"/>
      <c r="Q105" s="8"/>
    </row>
    <row r="106" spans="10:17" x14ac:dyDescent="0.35">
      <c r="J106" s="1" t="s">
        <v>75</v>
      </c>
      <c r="N106" s="3">
        <v>15000</v>
      </c>
      <c r="O106" s="19">
        <v>8144.84</v>
      </c>
      <c r="P106" s="16">
        <f>SUM(N106-O106)</f>
        <v>6855.16</v>
      </c>
      <c r="Q106" s="8"/>
    </row>
    <row r="107" spans="10:17" x14ac:dyDescent="0.35">
      <c r="N107" s="3"/>
      <c r="O107" s="19"/>
      <c r="P107" s="22"/>
      <c r="Q107" s="3"/>
    </row>
    <row r="108" spans="10:17" x14ac:dyDescent="0.35">
      <c r="J108" s="1" t="s">
        <v>76</v>
      </c>
      <c r="N108" s="3">
        <v>3000</v>
      </c>
      <c r="O108" s="19"/>
      <c r="P108" s="22"/>
      <c r="Q108" s="3"/>
    </row>
    <row r="109" spans="10:17" x14ac:dyDescent="0.35">
      <c r="K109" s="14" t="s">
        <v>108</v>
      </c>
      <c r="N109" s="9">
        <v>2000</v>
      </c>
      <c r="O109" s="9"/>
      <c r="P109" s="16"/>
      <c r="Q109" s="9"/>
    </row>
    <row r="110" spans="10:17" x14ac:dyDescent="0.35">
      <c r="K110" s="2" t="s">
        <v>107</v>
      </c>
      <c r="L110" s="2"/>
      <c r="M110" s="2"/>
      <c r="N110" s="8">
        <f>SUM(N108-N109)</f>
        <v>1000</v>
      </c>
      <c r="O110" s="9">
        <v>0</v>
      </c>
      <c r="P110" s="16">
        <f>SUM(N110-O110)</f>
        <v>1000</v>
      </c>
      <c r="Q110" s="8"/>
    </row>
    <row r="111" spans="10:17" x14ac:dyDescent="0.35">
      <c r="K111" s="2"/>
      <c r="L111" s="2"/>
      <c r="M111" s="2"/>
      <c r="N111" s="8"/>
      <c r="O111" s="9"/>
      <c r="P111" s="16"/>
      <c r="Q111" s="8"/>
    </row>
    <row r="112" spans="10:17" x14ac:dyDescent="0.35">
      <c r="J112" s="1" t="s">
        <v>77</v>
      </c>
      <c r="N112" s="3">
        <v>36500</v>
      </c>
      <c r="O112" s="19">
        <v>26964</v>
      </c>
      <c r="P112" s="16">
        <f>SUM(N112-O112)</f>
        <v>9536</v>
      </c>
      <c r="Q112" s="8"/>
    </row>
    <row r="113" spans="14:17" x14ac:dyDescent="0.35">
      <c r="N113" s="3"/>
      <c r="O113" s="19"/>
      <c r="P113" s="22"/>
      <c r="Q113" s="3"/>
    </row>
    <row r="114" spans="14:17" x14ac:dyDescent="0.35">
      <c r="N114" s="3"/>
      <c r="O114" s="19"/>
      <c r="P114" s="22"/>
      <c r="Q114" s="3"/>
    </row>
    <row r="115" spans="14:17" x14ac:dyDescent="0.35">
      <c r="N115" s="3"/>
      <c r="O115" s="19"/>
      <c r="P115" s="22"/>
      <c r="Q115" s="3"/>
    </row>
    <row r="116" spans="14:17" x14ac:dyDescent="0.35">
      <c r="N116" s="3"/>
      <c r="O116" s="19"/>
      <c r="P116" s="22"/>
      <c r="Q116" s="3"/>
    </row>
    <row r="117" spans="14:17" x14ac:dyDescent="0.35">
      <c r="N117" s="3"/>
      <c r="O117" s="19"/>
      <c r="P117" s="22"/>
      <c r="Q117" s="3"/>
    </row>
    <row r="118" spans="14:17" x14ac:dyDescent="0.35">
      <c r="N118" s="3"/>
      <c r="O118" s="19"/>
      <c r="P118" s="22"/>
      <c r="Q118" s="3"/>
    </row>
    <row r="119" spans="14:17" x14ac:dyDescent="0.35">
      <c r="N119" s="3"/>
      <c r="O119" s="19"/>
      <c r="P119" s="22"/>
      <c r="Q119" s="3"/>
    </row>
    <row r="120" spans="14:17" x14ac:dyDescent="0.35">
      <c r="N120" s="3"/>
      <c r="O120" s="19"/>
      <c r="P120" s="22"/>
      <c r="Q120" s="3"/>
    </row>
    <row r="121" spans="14:17" x14ac:dyDescent="0.35">
      <c r="N121" s="3"/>
      <c r="O121" s="19"/>
      <c r="P121" s="22"/>
      <c r="Q121" s="3"/>
    </row>
    <row r="122" spans="14:17" x14ac:dyDescent="0.35">
      <c r="N122" s="3"/>
      <c r="O122" s="19"/>
      <c r="P122" s="22"/>
      <c r="Q122" s="3"/>
    </row>
    <row r="123" spans="14:17" x14ac:dyDescent="0.35">
      <c r="N123" s="3"/>
      <c r="O123" s="19"/>
      <c r="P123" s="22"/>
      <c r="Q123" s="3"/>
    </row>
    <row r="124" spans="14:17" x14ac:dyDescent="0.35">
      <c r="N124" s="3"/>
      <c r="O124" s="19"/>
      <c r="P124" s="22"/>
      <c r="Q124" s="3"/>
    </row>
    <row r="125" spans="14:17" x14ac:dyDescent="0.35">
      <c r="N125" s="3"/>
      <c r="O125" s="19"/>
      <c r="P125" s="22"/>
      <c r="Q125" s="3"/>
    </row>
    <row r="126" spans="14:17" x14ac:dyDescent="0.35">
      <c r="N126" s="3"/>
      <c r="O126" s="19"/>
      <c r="P126" s="22"/>
      <c r="Q126" s="3"/>
    </row>
    <row r="127" spans="14:17" x14ac:dyDescent="0.35">
      <c r="N127" s="3"/>
      <c r="O127" s="19"/>
      <c r="P127" s="22"/>
      <c r="Q127" s="3"/>
    </row>
    <row r="128" spans="14:17" x14ac:dyDescent="0.35">
      <c r="N128" s="3"/>
      <c r="O128" s="19"/>
      <c r="P128" s="22"/>
      <c r="Q128" s="3"/>
    </row>
    <row r="129" spans="14:17" x14ac:dyDescent="0.35">
      <c r="N129" s="3"/>
      <c r="O129" s="19"/>
      <c r="P129" s="22"/>
      <c r="Q129" s="3"/>
    </row>
    <row r="130" spans="14:17" x14ac:dyDescent="0.35">
      <c r="N130" s="3"/>
      <c r="O130" s="19"/>
      <c r="P130" s="22"/>
      <c r="Q130" s="3"/>
    </row>
    <row r="131" spans="14:17" x14ac:dyDescent="0.35">
      <c r="N131" s="3"/>
      <c r="O131" s="19"/>
      <c r="P131" s="22"/>
      <c r="Q131" s="3"/>
    </row>
    <row r="132" spans="14:17" x14ac:dyDescent="0.35">
      <c r="N132" s="3"/>
      <c r="O132" s="19"/>
      <c r="P132" s="22"/>
      <c r="Q132" s="3"/>
    </row>
    <row r="133" spans="14:17" x14ac:dyDescent="0.35">
      <c r="N133" s="3"/>
      <c r="O133" s="19"/>
      <c r="P133" s="22"/>
      <c r="Q133" s="3"/>
    </row>
    <row r="134" spans="14:17" x14ac:dyDescent="0.35">
      <c r="N134" s="3"/>
      <c r="O134" s="19"/>
      <c r="P134" s="22"/>
      <c r="Q134" s="3"/>
    </row>
    <row r="135" spans="14:17" x14ac:dyDescent="0.35">
      <c r="N135" s="3"/>
      <c r="O135" s="19"/>
      <c r="P135" s="22"/>
      <c r="Q135" s="3"/>
    </row>
    <row r="136" spans="14:17" x14ac:dyDescent="0.35">
      <c r="N136" s="3"/>
      <c r="O136" s="19"/>
      <c r="P136" s="22"/>
      <c r="Q136" s="3"/>
    </row>
    <row r="137" spans="14:17" x14ac:dyDescent="0.35">
      <c r="N137" s="3"/>
      <c r="O137" s="19"/>
      <c r="P137" s="22"/>
      <c r="Q137" s="3"/>
    </row>
    <row r="138" spans="14:17" x14ac:dyDescent="0.35">
      <c r="N138" s="3"/>
      <c r="O138" s="19"/>
      <c r="P138" s="22"/>
      <c r="Q138" s="3"/>
    </row>
    <row r="139" spans="14:17" x14ac:dyDescent="0.35">
      <c r="N139" s="3"/>
      <c r="O139" s="19"/>
      <c r="P139" s="22"/>
      <c r="Q139" s="3"/>
    </row>
    <row r="140" spans="14:17" x14ac:dyDescent="0.35">
      <c r="N140" s="3"/>
      <c r="O140" s="19"/>
      <c r="P140" s="22"/>
      <c r="Q140" s="3"/>
    </row>
    <row r="141" spans="14:17" x14ac:dyDescent="0.35">
      <c r="N141" s="3"/>
      <c r="O141" s="19"/>
      <c r="P141" s="22"/>
      <c r="Q141" s="3"/>
    </row>
    <row r="142" spans="14:17" x14ac:dyDescent="0.35">
      <c r="N142" s="3"/>
      <c r="O142" s="19"/>
      <c r="P142" s="22"/>
      <c r="Q142" s="3"/>
    </row>
    <row r="143" spans="14:17" x14ac:dyDescent="0.35">
      <c r="N143" s="3"/>
      <c r="O143" s="19"/>
      <c r="P143" s="22"/>
      <c r="Q143" s="3"/>
    </row>
    <row r="144" spans="14:17" x14ac:dyDescent="0.35">
      <c r="N144" s="3"/>
      <c r="O144" s="19"/>
      <c r="P144" s="22"/>
      <c r="Q144" s="3"/>
    </row>
    <row r="145" spans="14:17" x14ac:dyDescent="0.35">
      <c r="N145" s="3"/>
      <c r="O145" s="19"/>
      <c r="P145" s="22"/>
      <c r="Q145" s="3"/>
    </row>
    <row r="146" spans="14:17" x14ac:dyDescent="0.35">
      <c r="N146" s="3"/>
      <c r="O146" s="19"/>
      <c r="P146" s="22"/>
      <c r="Q146" s="3"/>
    </row>
    <row r="147" spans="14:17" x14ac:dyDescent="0.35">
      <c r="N147" s="3"/>
      <c r="O147" s="19"/>
      <c r="P147" s="22"/>
      <c r="Q147" s="3"/>
    </row>
    <row r="148" spans="14:17" x14ac:dyDescent="0.35">
      <c r="N148" s="3"/>
      <c r="O148" s="19"/>
      <c r="P148" s="22"/>
      <c r="Q148" s="3"/>
    </row>
    <row r="149" spans="14:17" x14ac:dyDescent="0.35">
      <c r="N149" s="3"/>
      <c r="O149" s="19"/>
      <c r="P149" s="22"/>
      <c r="Q149" s="3"/>
    </row>
    <row r="150" spans="14:17" x14ac:dyDescent="0.35">
      <c r="N150" s="3"/>
      <c r="O150" s="19"/>
      <c r="P150" s="22"/>
      <c r="Q150" s="3"/>
    </row>
    <row r="151" spans="14:17" x14ac:dyDescent="0.35">
      <c r="N151" s="3"/>
      <c r="O151" s="19"/>
      <c r="P151" s="22"/>
      <c r="Q151" s="3"/>
    </row>
    <row r="152" spans="14:17" x14ac:dyDescent="0.35">
      <c r="N152" s="3"/>
      <c r="O152" s="19"/>
      <c r="P152" s="22"/>
      <c r="Q152" s="3"/>
    </row>
    <row r="153" spans="14:17" x14ac:dyDescent="0.35">
      <c r="N153" s="3"/>
      <c r="O153" s="19"/>
      <c r="P153" s="22"/>
      <c r="Q153" s="3"/>
    </row>
    <row r="154" spans="14:17" x14ac:dyDescent="0.35">
      <c r="N154" s="3"/>
      <c r="O154" s="19"/>
      <c r="P154" s="22"/>
      <c r="Q154" s="3"/>
    </row>
    <row r="155" spans="14:17" x14ac:dyDescent="0.35">
      <c r="N155" s="3"/>
      <c r="O155" s="19"/>
      <c r="P155" s="22"/>
      <c r="Q155" s="3"/>
    </row>
    <row r="156" spans="14:17" x14ac:dyDescent="0.35">
      <c r="N156" s="3"/>
      <c r="O156" s="19"/>
      <c r="P156" s="22"/>
      <c r="Q156" s="3"/>
    </row>
    <row r="157" spans="14:17" x14ac:dyDescent="0.35">
      <c r="N157" s="3"/>
      <c r="O157" s="19"/>
      <c r="P157" s="22"/>
      <c r="Q157" s="3"/>
    </row>
    <row r="158" spans="14:17" x14ac:dyDescent="0.35">
      <c r="N158" s="3"/>
      <c r="O158" s="19"/>
      <c r="P158" s="22"/>
      <c r="Q158" s="3"/>
    </row>
    <row r="159" spans="14:17" x14ac:dyDescent="0.35">
      <c r="N159" s="3"/>
      <c r="O159" s="19"/>
      <c r="P159" s="22"/>
      <c r="Q159" s="3"/>
    </row>
    <row r="160" spans="14:17" x14ac:dyDescent="0.35">
      <c r="N160" s="3"/>
      <c r="O160" s="19"/>
      <c r="P160" s="22"/>
      <c r="Q160" s="3"/>
    </row>
    <row r="161" spans="14:17" x14ac:dyDescent="0.35">
      <c r="N161" s="3"/>
      <c r="O161" s="19"/>
      <c r="P161" s="22"/>
      <c r="Q161" s="3"/>
    </row>
  </sheetData>
  <mergeCells count="2">
    <mergeCell ref="A1:G1"/>
    <mergeCell ref="R9:X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workbookViewId="0">
      <selection activeCell="C5" sqref="C5"/>
    </sheetView>
  </sheetViews>
  <sheetFormatPr defaultRowHeight="23.25" x14ac:dyDescent="0.35"/>
  <cols>
    <col min="1" max="1" width="5.5" style="1" customWidth="1"/>
    <col min="2" max="2" width="11.5" style="1" customWidth="1"/>
    <col min="3" max="3" width="13.625" style="1" customWidth="1"/>
    <col min="4" max="4" width="13.25" style="1" customWidth="1"/>
    <col min="5" max="5" width="13" style="1" customWidth="1"/>
    <col min="6" max="6" width="6" style="1" customWidth="1"/>
    <col min="7" max="7" width="16" style="3" customWidth="1"/>
    <col min="8" max="8" width="18.625" style="19" customWidth="1"/>
    <col min="9" max="9" width="16.625" style="22" customWidth="1"/>
    <col min="10" max="10" width="15.75" style="1" customWidth="1"/>
    <col min="11" max="11" width="14.25" style="1" customWidth="1"/>
    <col min="12" max="12" width="14.125" style="1" customWidth="1"/>
    <col min="13" max="13" width="13.5" style="1" customWidth="1"/>
    <col min="14" max="14" width="20.25" style="1" customWidth="1"/>
    <col min="15" max="15" width="20.25" style="20" customWidth="1"/>
    <col min="16" max="16" width="20.25" style="1" customWidth="1"/>
    <col min="17" max="17" width="4.75" style="1" customWidth="1"/>
    <col min="18" max="18" width="13.875" style="1" customWidth="1"/>
    <col min="19" max="22" width="9" style="1"/>
    <col min="23" max="23" width="17.75" style="1" customWidth="1"/>
    <col min="24" max="24" width="17.5" style="1" customWidth="1"/>
    <col min="25" max="25" width="19.25" style="1" customWidth="1"/>
    <col min="26" max="16384" width="9" style="1"/>
  </cols>
  <sheetData>
    <row r="1" spans="1:25" x14ac:dyDescent="0.35">
      <c r="B1" s="2" t="s">
        <v>34</v>
      </c>
      <c r="C1" s="2"/>
      <c r="G1" s="8" t="s">
        <v>111</v>
      </c>
      <c r="H1" s="9" t="s">
        <v>112</v>
      </c>
      <c r="I1" s="16" t="s">
        <v>113</v>
      </c>
      <c r="N1" s="8" t="s">
        <v>111</v>
      </c>
      <c r="O1" s="9" t="s">
        <v>112</v>
      </c>
      <c r="P1" s="16" t="s">
        <v>113</v>
      </c>
      <c r="Q1" s="8" t="s">
        <v>80</v>
      </c>
    </row>
    <row r="2" spans="1:25" x14ac:dyDescent="0.35">
      <c r="B2" s="2" t="s">
        <v>26</v>
      </c>
      <c r="C2" s="2"/>
      <c r="D2" s="15" t="s">
        <v>105</v>
      </c>
      <c r="J2" s="2" t="s">
        <v>43</v>
      </c>
      <c r="N2" s="11">
        <f>SUM(N3,N16,N31)</f>
        <v>373000</v>
      </c>
      <c r="O2" s="11"/>
      <c r="P2" s="11"/>
      <c r="Q2" s="2" t="s">
        <v>81</v>
      </c>
    </row>
    <row r="3" spans="1:25" x14ac:dyDescent="0.35">
      <c r="B3" s="2" t="s">
        <v>79</v>
      </c>
      <c r="C3" s="2"/>
      <c r="D3" s="16">
        <v>198000</v>
      </c>
      <c r="G3" s="6">
        <f>SUM(G4)</f>
        <v>192360</v>
      </c>
      <c r="H3" s="9"/>
      <c r="I3" s="16"/>
      <c r="J3" s="2" t="s">
        <v>44</v>
      </c>
      <c r="N3" s="26">
        <f>SUM(N4:N14)</f>
        <v>76000</v>
      </c>
      <c r="O3" s="11"/>
      <c r="P3" s="11"/>
    </row>
    <row r="4" spans="1:25" x14ac:dyDescent="0.35">
      <c r="A4" s="1">
        <v>1</v>
      </c>
      <c r="B4" s="1" t="s">
        <v>35</v>
      </c>
      <c r="D4" s="16"/>
      <c r="E4" s="3">
        <v>16030</v>
      </c>
      <c r="F4" s="1">
        <v>12</v>
      </c>
      <c r="G4" s="3">
        <f>SUM(E4*F4)</f>
        <v>192360</v>
      </c>
      <c r="J4" s="1" t="s">
        <v>45</v>
      </c>
      <c r="N4" s="3">
        <v>15000</v>
      </c>
      <c r="O4" s="19"/>
      <c r="P4" s="3"/>
    </row>
    <row r="5" spans="1:25" x14ac:dyDescent="0.35">
      <c r="D5" s="16"/>
      <c r="K5" s="12" t="s">
        <v>106</v>
      </c>
      <c r="L5" s="12"/>
      <c r="M5" s="12"/>
      <c r="N5" s="13">
        <v>13000</v>
      </c>
      <c r="O5" s="9"/>
      <c r="P5" s="13"/>
    </row>
    <row r="6" spans="1:25" x14ac:dyDescent="0.35">
      <c r="B6" s="2" t="s">
        <v>37</v>
      </c>
      <c r="C6" s="2"/>
      <c r="D6" s="16">
        <v>930000</v>
      </c>
      <c r="E6" s="17" t="s">
        <v>109</v>
      </c>
      <c r="G6" s="9">
        <f>SUM(G7:G11)</f>
        <v>704820</v>
      </c>
      <c r="H6" s="9"/>
      <c r="I6" s="16"/>
      <c r="K6" s="2" t="s">
        <v>107</v>
      </c>
      <c r="L6" s="2"/>
      <c r="M6" s="2"/>
      <c r="N6" s="8">
        <f>SUM(N4:N5)</f>
        <v>28000</v>
      </c>
      <c r="O6" s="9">
        <v>20400</v>
      </c>
      <c r="P6" s="8">
        <f>SUM(N6-O6)</f>
        <v>7600</v>
      </c>
      <c r="Q6" s="2" t="s">
        <v>89</v>
      </c>
    </row>
    <row r="7" spans="1:25" x14ac:dyDescent="0.35">
      <c r="A7" s="1">
        <v>1</v>
      </c>
      <c r="B7" s="1" t="s">
        <v>83</v>
      </c>
      <c r="D7" s="16"/>
      <c r="E7" s="3">
        <v>13730</v>
      </c>
      <c r="F7" s="1">
        <v>12</v>
      </c>
      <c r="G7" s="3">
        <f>SUM(E7*F7)</f>
        <v>164760</v>
      </c>
      <c r="K7" s="2"/>
      <c r="L7" s="2"/>
      <c r="M7" s="2"/>
      <c r="N7" s="8"/>
      <c r="O7" s="9"/>
      <c r="P7" s="8"/>
      <c r="Q7" s="2" t="s">
        <v>80</v>
      </c>
    </row>
    <row r="8" spans="1:25" x14ac:dyDescent="0.35">
      <c r="A8" s="1">
        <v>2</v>
      </c>
      <c r="B8" s="1" t="s">
        <v>84</v>
      </c>
      <c r="D8" s="16"/>
      <c r="E8" s="3">
        <v>13730</v>
      </c>
      <c r="F8" s="1">
        <v>12</v>
      </c>
      <c r="G8" s="3">
        <f t="shared" ref="G8:G11" si="0">SUM(E8*F8)</f>
        <v>164760</v>
      </c>
      <c r="J8" s="1" t="s">
        <v>46</v>
      </c>
      <c r="N8" s="3">
        <v>5000</v>
      </c>
      <c r="O8" s="19"/>
      <c r="P8" s="3"/>
      <c r="R8" s="1" t="s">
        <v>81</v>
      </c>
    </row>
    <row r="9" spans="1:25" x14ac:dyDescent="0.35">
      <c r="A9" s="1">
        <v>3</v>
      </c>
      <c r="B9" s="1" t="s">
        <v>85</v>
      </c>
      <c r="D9" s="16"/>
      <c r="E9" s="3">
        <v>13275</v>
      </c>
      <c r="F9" s="1">
        <v>12</v>
      </c>
      <c r="G9" s="3">
        <f t="shared" si="0"/>
        <v>159300</v>
      </c>
      <c r="K9" s="14" t="s">
        <v>108</v>
      </c>
      <c r="N9" s="9">
        <v>3000</v>
      </c>
      <c r="O9" s="9"/>
      <c r="P9" s="9"/>
    </row>
    <row r="10" spans="1:25" x14ac:dyDescent="0.35">
      <c r="A10" s="1">
        <v>4</v>
      </c>
      <c r="B10" s="1" t="s">
        <v>86</v>
      </c>
      <c r="D10" s="16"/>
      <c r="E10" s="3">
        <v>9000</v>
      </c>
      <c r="F10" s="1">
        <v>12</v>
      </c>
      <c r="G10" s="3">
        <f t="shared" si="0"/>
        <v>108000</v>
      </c>
      <c r="K10" s="2" t="s">
        <v>107</v>
      </c>
      <c r="L10" s="2"/>
      <c r="M10" s="2"/>
      <c r="N10" s="8">
        <f>SUM(N8-N9)</f>
        <v>2000</v>
      </c>
      <c r="O10" s="9">
        <v>0</v>
      </c>
      <c r="P10" s="8">
        <f>SUM(N10-O10)</f>
        <v>2000</v>
      </c>
    </row>
    <row r="11" spans="1:25" x14ac:dyDescent="0.35">
      <c r="A11" s="1">
        <v>5</v>
      </c>
      <c r="B11" s="1" t="s">
        <v>87</v>
      </c>
      <c r="D11" s="16"/>
      <c r="E11" s="3">
        <v>9000</v>
      </c>
      <c r="F11" s="1">
        <v>12</v>
      </c>
      <c r="G11" s="3">
        <f t="shared" si="0"/>
        <v>108000</v>
      </c>
      <c r="K11" s="2"/>
      <c r="L11" s="2"/>
      <c r="M11" s="2"/>
      <c r="N11" s="8"/>
      <c r="O11" s="9"/>
      <c r="P11" s="8"/>
    </row>
    <row r="12" spans="1:25" x14ac:dyDescent="0.35">
      <c r="D12" s="16"/>
      <c r="J12" s="1" t="s">
        <v>47</v>
      </c>
      <c r="N12" s="3"/>
      <c r="O12" s="19"/>
      <c r="P12" s="3"/>
    </row>
    <row r="13" spans="1:25" x14ac:dyDescent="0.35">
      <c r="B13" s="2" t="s">
        <v>88</v>
      </c>
      <c r="C13" s="2"/>
      <c r="D13" s="16">
        <v>70000</v>
      </c>
      <c r="G13" s="9">
        <f>SUM(G14:G16)</f>
        <v>27300</v>
      </c>
      <c r="H13" s="9"/>
      <c r="I13" s="16"/>
      <c r="N13" s="3"/>
      <c r="O13" s="19"/>
      <c r="P13" s="3"/>
      <c r="R13" s="1" t="s">
        <v>82</v>
      </c>
      <c r="W13" s="3">
        <v>50000</v>
      </c>
      <c r="Y13" s="8">
        <f>SUM(W13-X13)</f>
        <v>50000</v>
      </c>
    </row>
    <row r="14" spans="1:25" x14ac:dyDescent="0.35">
      <c r="A14" s="1">
        <v>1</v>
      </c>
      <c r="B14" s="1" t="s">
        <v>85</v>
      </c>
      <c r="D14" s="16"/>
      <c r="E14" s="3">
        <v>275</v>
      </c>
      <c r="F14" s="1">
        <v>12</v>
      </c>
      <c r="G14" s="3">
        <f>SUM(E14*F14)</f>
        <v>3300</v>
      </c>
      <c r="J14" s="1" t="s">
        <v>48</v>
      </c>
      <c r="N14" s="3">
        <v>10000</v>
      </c>
      <c r="O14" s="19">
        <v>0</v>
      </c>
      <c r="P14" s="8">
        <f>SUM(N14-O14)</f>
        <v>10000</v>
      </c>
    </row>
    <row r="15" spans="1:25" x14ac:dyDescent="0.35">
      <c r="A15" s="1">
        <v>2</v>
      </c>
      <c r="B15" s="1" t="s">
        <v>86</v>
      </c>
      <c r="D15" s="16"/>
      <c r="E15" s="3">
        <v>1000</v>
      </c>
      <c r="F15" s="1">
        <v>12</v>
      </c>
      <c r="G15" s="3">
        <f t="shared" ref="G15:G16" si="1">SUM(E15*F15)</f>
        <v>12000</v>
      </c>
      <c r="N15" s="3"/>
      <c r="O15" s="19"/>
      <c r="P15" s="3"/>
    </row>
    <row r="16" spans="1:25" x14ac:dyDescent="0.35">
      <c r="A16" s="1">
        <v>3</v>
      </c>
      <c r="B16" s="1" t="s">
        <v>87</v>
      </c>
      <c r="D16" s="16"/>
      <c r="E16" s="3">
        <v>1000</v>
      </c>
      <c r="F16" s="1">
        <v>12</v>
      </c>
      <c r="G16" s="3">
        <f t="shared" si="1"/>
        <v>12000</v>
      </c>
      <c r="J16" s="2" t="s">
        <v>49</v>
      </c>
      <c r="N16" s="8">
        <f>SUM(N18:N27)</f>
        <v>105000</v>
      </c>
      <c r="O16" s="9"/>
      <c r="P16" s="9"/>
    </row>
    <row r="17" spans="4:16" x14ac:dyDescent="0.35">
      <c r="D17" s="16"/>
      <c r="J17" s="1" t="s">
        <v>50</v>
      </c>
      <c r="N17" s="3"/>
      <c r="O17" s="19"/>
      <c r="P17" s="3"/>
    </row>
    <row r="18" spans="4:16" x14ac:dyDescent="0.35">
      <c r="D18" s="16"/>
      <c r="J18" s="1" t="s">
        <v>50</v>
      </c>
      <c r="N18" s="3">
        <v>10000</v>
      </c>
      <c r="O18" s="19"/>
      <c r="P18" s="3"/>
    </row>
    <row r="19" spans="4:16" x14ac:dyDescent="0.35">
      <c r="D19" s="16"/>
      <c r="K19" s="12" t="s">
        <v>106</v>
      </c>
      <c r="L19" s="12"/>
      <c r="M19" s="12"/>
      <c r="N19" s="13">
        <v>20000</v>
      </c>
      <c r="O19" s="9"/>
      <c r="P19" s="13"/>
    </row>
    <row r="20" spans="4:16" x14ac:dyDescent="0.35">
      <c r="D20" s="16"/>
      <c r="K20" s="2" t="s">
        <v>107</v>
      </c>
      <c r="L20" s="2"/>
      <c r="M20" s="2"/>
      <c r="N20" s="8">
        <f>SUM(N18:N19)</f>
        <v>30000</v>
      </c>
      <c r="O20" s="9">
        <v>11885</v>
      </c>
      <c r="P20" s="8">
        <f>SUM(N20-O20)</f>
        <v>18115</v>
      </c>
    </row>
    <row r="21" spans="4:16" x14ac:dyDescent="0.35">
      <c r="D21" s="16"/>
      <c r="J21" s="1" t="s">
        <v>78</v>
      </c>
      <c r="N21" s="3">
        <v>5000</v>
      </c>
      <c r="O21" s="19">
        <v>0</v>
      </c>
      <c r="P21" s="8">
        <f>SUM(N21-O21)</f>
        <v>5000</v>
      </c>
    </row>
    <row r="22" spans="4:16" x14ac:dyDescent="0.35">
      <c r="D22" s="16"/>
      <c r="N22" s="3"/>
      <c r="O22" s="19"/>
      <c r="P22" s="3"/>
    </row>
    <row r="23" spans="4:16" x14ac:dyDescent="0.35">
      <c r="D23" s="16"/>
      <c r="J23" s="1" t="s">
        <v>51</v>
      </c>
      <c r="N23" s="3"/>
      <c r="O23" s="19"/>
      <c r="P23" s="3"/>
    </row>
    <row r="24" spans="4:16" x14ac:dyDescent="0.35">
      <c r="D24" s="8"/>
      <c r="J24" s="1" t="s">
        <v>52</v>
      </c>
      <c r="N24" s="3">
        <v>10000</v>
      </c>
      <c r="O24" s="19">
        <v>0</v>
      </c>
      <c r="P24" s="8">
        <f>SUM(N24-O24)</f>
        <v>10000</v>
      </c>
    </row>
    <row r="25" spans="4:16" x14ac:dyDescent="0.35">
      <c r="D25" s="8"/>
      <c r="N25" s="3"/>
      <c r="O25" s="19"/>
      <c r="P25" s="3"/>
    </row>
    <row r="26" spans="4:16" x14ac:dyDescent="0.35">
      <c r="D26" s="8"/>
      <c r="N26" s="3"/>
      <c r="O26" s="19"/>
      <c r="P26" s="3"/>
    </row>
    <row r="27" spans="4:16" x14ac:dyDescent="0.35">
      <c r="D27" s="8"/>
      <c r="J27" s="1" t="s">
        <v>59</v>
      </c>
      <c r="N27" s="3">
        <v>30000</v>
      </c>
      <c r="O27" s="19"/>
      <c r="P27" s="3"/>
    </row>
    <row r="28" spans="4:16" x14ac:dyDescent="0.35">
      <c r="D28" s="8"/>
      <c r="K28" s="14" t="s">
        <v>108</v>
      </c>
      <c r="N28" s="9">
        <v>10000</v>
      </c>
      <c r="O28" s="9"/>
      <c r="P28" s="9"/>
    </row>
    <row r="29" spans="4:16" x14ac:dyDescent="0.35">
      <c r="D29" s="8"/>
      <c r="K29" s="2" t="s">
        <v>107</v>
      </c>
      <c r="L29" s="2"/>
      <c r="M29" s="2"/>
      <c r="N29" s="8">
        <f>SUM(N27-N28)</f>
        <v>20000</v>
      </c>
      <c r="O29" s="9">
        <v>11307.01</v>
      </c>
      <c r="P29" s="8">
        <f>SUM(N29-O29)</f>
        <v>8692.99</v>
      </c>
    </row>
    <row r="30" spans="4:16" x14ac:dyDescent="0.35">
      <c r="N30" s="3"/>
      <c r="O30" s="19"/>
      <c r="P30" s="3"/>
    </row>
    <row r="31" spans="4:16" x14ac:dyDescent="0.35">
      <c r="J31" s="2" t="s">
        <v>60</v>
      </c>
      <c r="N31" s="8">
        <f>SUM(N32:N51)</f>
        <v>192000</v>
      </c>
      <c r="O31" s="9"/>
      <c r="P31" s="9"/>
    </row>
    <row r="32" spans="4:16" x14ac:dyDescent="0.35">
      <c r="J32" s="1" t="s">
        <v>61</v>
      </c>
      <c r="N32" s="3">
        <v>5000</v>
      </c>
      <c r="O32" s="19"/>
      <c r="P32" s="3"/>
    </row>
    <row r="33" spans="10:18" x14ac:dyDescent="0.35">
      <c r="K33" s="14" t="s">
        <v>108</v>
      </c>
      <c r="N33" s="9">
        <v>3000</v>
      </c>
      <c r="O33" s="9"/>
      <c r="P33" s="9"/>
    </row>
    <row r="34" spans="10:18" x14ac:dyDescent="0.35">
      <c r="K34" s="2" t="s">
        <v>107</v>
      </c>
      <c r="L34" s="2"/>
      <c r="M34" s="2"/>
      <c r="N34" s="8">
        <f>SUM(N32-N33)</f>
        <v>2000</v>
      </c>
      <c r="O34" s="9">
        <v>0</v>
      </c>
      <c r="P34" s="8">
        <f>SUM(N34-O34)</f>
        <v>2000</v>
      </c>
    </row>
    <row r="35" spans="10:18" x14ac:dyDescent="0.35">
      <c r="K35" s="2"/>
      <c r="L35" s="2"/>
      <c r="M35" s="2"/>
      <c r="N35" s="8"/>
      <c r="O35" s="9"/>
      <c r="P35" s="8"/>
    </row>
    <row r="36" spans="10:18" x14ac:dyDescent="0.35">
      <c r="J36" s="1" t="s">
        <v>62</v>
      </c>
      <c r="N36" s="3">
        <v>10000</v>
      </c>
      <c r="O36" s="19">
        <v>0</v>
      </c>
      <c r="P36" s="8">
        <f>SUM(N36-O36)</f>
        <v>10000</v>
      </c>
    </row>
    <row r="37" spans="10:18" x14ac:dyDescent="0.35">
      <c r="N37" s="3"/>
      <c r="O37" s="19"/>
      <c r="P37" s="3"/>
    </row>
    <row r="38" spans="10:18" x14ac:dyDescent="0.35">
      <c r="J38" s="1" t="s">
        <v>63</v>
      </c>
      <c r="N38" s="3">
        <v>6000</v>
      </c>
      <c r="O38" s="19"/>
      <c r="P38" s="3"/>
    </row>
    <row r="39" spans="10:18" x14ac:dyDescent="0.35">
      <c r="K39" s="14" t="s">
        <v>108</v>
      </c>
      <c r="N39" s="9">
        <v>5000</v>
      </c>
      <c r="O39" s="9"/>
      <c r="P39" s="9"/>
    </row>
    <row r="40" spans="10:18" x14ac:dyDescent="0.35">
      <c r="K40" s="2" t="s">
        <v>107</v>
      </c>
      <c r="L40" s="2"/>
      <c r="M40" s="2"/>
      <c r="N40" s="8">
        <f>SUM(N38-N39)</f>
        <v>1000</v>
      </c>
      <c r="O40" s="9">
        <v>0</v>
      </c>
      <c r="P40" s="8">
        <f>SUM(N40-O40)</f>
        <v>1000</v>
      </c>
    </row>
    <row r="41" spans="10:18" x14ac:dyDescent="0.35">
      <c r="J41" s="1" t="s">
        <v>65</v>
      </c>
      <c r="N41" s="3">
        <v>25000</v>
      </c>
      <c r="O41" s="19">
        <v>10600</v>
      </c>
      <c r="P41" s="8">
        <f>SUM(N41-O41)</f>
        <v>14400</v>
      </c>
    </row>
    <row r="42" spans="10:18" x14ac:dyDescent="0.35">
      <c r="N42" s="3"/>
      <c r="O42" s="19"/>
      <c r="P42" s="3"/>
    </row>
    <row r="43" spans="10:18" x14ac:dyDescent="0.35">
      <c r="J43" s="1" t="s">
        <v>66</v>
      </c>
      <c r="N43" s="3">
        <v>110000</v>
      </c>
      <c r="O43" s="19">
        <v>86740</v>
      </c>
      <c r="P43" s="8">
        <f>SUM(N43-O43)</f>
        <v>23260</v>
      </c>
    </row>
    <row r="44" spans="10:18" x14ac:dyDescent="0.35">
      <c r="N44" s="3"/>
      <c r="O44" s="19"/>
      <c r="P44" s="3"/>
    </row>
    <row r="45" spans="10:18" x14ac:dyDescent="0.35">
      <c r="J45" s="1" t="s">
        <v>67</v>
      </c>
      <c r="N45" s="3">
        <v>10000</v>
      </c>
      <c r="O45" s="19">
        <v>6265</v>
      </c>
      <c r="P45" s="8">
        <f>SUM(N45-O45)</f>
        <v>3735</v>
      </c>
    </row>
    <row r="46" spans="10:18" x14ac:dyDescent="0.35">
      <c r="N46" s="3"/>
      <c r="O46" s="19"/>
      <c r="P46" s="3"/>
    </row>
    <row r="47" spans="10:18" x14ac:dyDescent="0.35">
      <c r="J47" s="1" t="s">
        <v>68</v>
      </c>
      <c r="N47" s="3">
        <v>5000</v>
      </c>
      <c r="O47" s="19"/>
      <c r="P47" s="3"/>
      <c r="R47" s="1">
        <v>9016.2000000000007</v>
      </c>
    </row>
    <row r="48" spans="10:18" x14ac:dyDescent="0.35">
      <c r="K48" s="14" t="s">
        <v>108</v>
      </c>
      <c r="N48" s="9">
        <v>2000</v>
      </c>
      <c r="O48" s="9"/>
      <c r="P48" s="9"/>
      <c r="R48" s="1">
        <v>2778</v>
      </c>
    </row>
    <row r="49" spans="10:18" x14ac:dyDescent="0.35">
      <c r="K49" s="2" t="s">
        <v>107</v>
      </c>
      <c r="L49" s="2"/>
      <c r="M49" s="2"/>
      <c r="N49" s="8">
        <f>SUM(N47-N48)</f>
        <v>3000</v>
      </c>
      <c r="O49" s="9">
        <v>340</v>
      </c>
      <c r="P49" s="8">
        <f>SUM(N49-O49)</f>
        <v>2660</v>
      </c>
      <c r="R49" s="1">
        <f>SUM(R47:R48)</f>
        <v>11794.2</v>
      </c>
    </row>
    <row r="50" spans="10:18" x14ac:dyDescent="0.35">
      <c r="K50" s="2"/>
      <c r="L50" s="2"/>
      <c r="M50" s="2"/>
      <c r="N50" s="8"/>
      <c r="O50" s="9"/>
      <c r="P50" s="8"/>
    </row>
    <row r="51" spans="10:18" x14ac:dyDescent="0.35">
      <c r="J51" s="1" t="s">
        <v>71</v>
      </c>
      <c r="N51" s="3">
        <v>5000</v>
      </c>
      <c r="O51" s="19"/>
      <c r="P51" s="3"/>
    </row>
    <row r="52" spans="10:18" x14ac:dyDescent="0.35">
      <c r="K52" s="12" t="s">
        <v>106</v>
      </c>
      <c r="L52" s="12"/>
      <c r="M52" s="12"/>
      <c r="N52" s="13">
        <v>10000</v>
      </c>
      <c r="O52" s="9"/>
      <c r="P52" s="13"/>
    </row>
    <row r="53" spans="10:18" x14ac:dyDescent="0.35">
      <c r="J53" s="2"/>
      <c r="K53" s="2" t="s">
        <v>107</v>
      </c>
      <c r="L53" s="2"/>
      <c r="M53" s="2"/>
      <c r="N53" s="8">
        <f>SUM(N51:N52)</f>
        <v>15000</v>
      </c>
      <c r="O53" s="9">
        <v>11794.2</v>
      </c>
      <c r="P53" s="8">
        <f>SUM(N53-O53)</f>
        <v>3205.7999999999993</v>
      </c>
    </row>
    <row r="54" spans="10:18" x14ac:dyDescent="0.35">
      <c r="N54" s="3"/>
      <c r="O54" s="19"/>
      <c r="P54" s="3"/>
    </row>
    <row r="55" spans="10:18" x14ac:dyDescent="0.35">
      <c r="N55" s="3"/>
      <c r="O55" s="19"/>
      <c r="P55" s="3"/>
    </row>
    <row r="56" spans="10:18" x14ac:dyDescent="0.35">
      <c r="N56" s="3"/>
      <c r="O56" s="19"/>
      <c r="P56" s="3"/>
    </row>
    <row r="57" spans="10:18" x14ac:dyDescent="0.35">
      <c r="N57" s="3"/>
      <c r="O57" s="19"/>
      <c r="P57" s="3"/>
    </row>
    <row r="58" spans="10:18" x14ac:dyDescent="0.35">
      <c r="N58" s="3"/>
      <c r="O58" s="19"/>
      <c r="P58" s="3"/>
    </row>
    <row r="59" spans="10:18" x14ac:dyDescent="0.35">
      <c r="N59" s="3"/>
      <c r="O59" s="19"/>
      <c r="P59" s="3"/>
    </row>
    <row r="60" spans="10:18" x14ac:dyDescent="0.35">
      <c r="N60" s="3"/>
      <c r="O60" s="19"/>
      <c r="P60" s="3"/>
    </row>
    <row r="61" spans="10:18" x14ac:dyDescent="0.35">
      <c r="N61" s="3"/>
      <c r="O61" s="19"/>
      <c r="P61" s="3"/>
    </row>
    <row r="62" spans="10:18" x14ac:dyDescent="0.35">
      <c r="N62" s="3"/>
      <c r="O62" s="19"/>
      <c r="P62" s="3"/>
    </row>
    <row r="63" spans="10:18" x14ac:dyDescent="0.35">
      <c r="N63" s="3"/>
      <c r="O63" s="19"/>
      <c r="P63" s="3"/>
    </row>
    <row r="64" spans="10:18" x14ac:dyDescent="0.35">
      <c r="N64" s="3"/>
      <c r="O64" s="19"/>
      <c r="P64" s="3"/>
    </row>
    <row r="65" spans="14:16" x14ac:dyDescent="0.35">
      <c r="N65" s="3"/>
      <c r="O65" s="19"/>
      <c r="P65" s="3"/>
    </row>
    <row r="66" spans="14:16" x14ac:dyDescent="0.35">
      <c r="N66" s="3"/>
      <c r="O66" s="19"/>
      <c r="P66" s="3"/>
    </row>
    <row r="67" spans="14:16" x14ac:dyDescent="0.35">
      <c r="N67" s="3"/>
      <c r="O67" s="19"/>
      <c r="P67" s="3"/>
    </row>
    <row r="68" spans="14:16" x14ac:dyDescent="0.35">
      <c r="N68" s="3"/>
      <c r="O68" s="19"/>
      <c r="P68" s="3"/>
    </row>
    <row r="69" spans="14:16" x14ac:dyDescent="0.35">
      <c r="N69" s="3"/>
      <c r="O69" s="19"/>
      <c r="P69" s="3"/>
    </row>
    <row r="70" spans="14:16" x14ac:dyDescent="0.35">
      <c r="N70" s="3"/>
      <c r="O70" s="19"/>
      <c r="P70" s="3"/>
    </row>
    <row r="71" spans="14:16" x14ac:dyDescent="0.35">
      <c r="N71" s="3"/>
      <c r="O71" s="19"/>
      <c r="P71" s="3"/>
    </row>
    <row r="72" spans="14:16" x14ac:dyDescent="0.35">
      <c r="N72" s="3"/>
      <c r="O72" s="19"/>
      <c r="P72" s="3"/>
    </row>
    <row r="73" spans="14:16" x14ac:dyDescent="0.35">
      <c r="N73" s="3"/>
      <c r="O73" s="19"/>
      <c r="P73" s="3"/>
    </row>
    <row r="74" spans="14:16" x14ac:dyDescent="0.35">
      <c r="N74" s="3"/>
      <c r="O74" s="19"/>
      <c r="P74" s="3"/>
    </row>
    <row r="75" spans="14:16" x14ac:dyDescent="0.35">
      <c r="N75" s="3"/>
      <c r="O75" s="19"/>
      <c r="P75" s="3"/>
    </row>
    <row r="76" spans="14:16" x14ac:dyDescent="0.35">
      <c r="N76" s="3"/>
      <c r="O76" s="19"/>
      <c r="P76" s="3"/>
    </row>
    <row r="77" spans="14:16" x14ac:dyDescent="0.35">
      <c r="N77" s="3"/>
      <c r="O77" s="19"/>
      <c r="P77" s="3"/>
    </row>
    <row r="78" spans="14:16" x14ac:dyDescent="0.35">
      <c r="N78" s="3"/>
      <c r="O78" s="19"/>
      <c r="P78" s="3"/>
    </row>
    <row r="79" spans="14:16" x14ac:dyDescent="0.35">
      <c r="N79" s="3"/>
      <c r="O79" s="19"/>
      <c r="P79" s="3"/>
    </row>
    <row r="80" spans="14:16" x14ac:dyDescent="0.35">
      <c r="N80" s="3"/>
      <c r="O80" s="19"/>
      <c r="P80" s="3"/>
    </row>
    <row r="81" spans="14:16" x14ac:dyDescent="0.35">
      <c r="N81" s="3"/>
      <c r="O81" s="19"/>
      <c r="P81" s="3"/>
    </row>
    <row r="82" spans="14:16" x14ac:dyDescent="0.35">
      <c r="N82" s="3"/>
      <c r="O82" s="19"/>
      <c r="P82" s="3"/>
    </row>
    <row r="83" spans="14:16" x14ac:dyDescent="0.35">
      <c r="N83" s="3"/>
      <c r="O83" s="19"/>
      <c r="P83" s="3"/>
    </row>
    <row r="84" spans="14:16" x14ac:dyDescent="0.35">
      <c r="N84" s="3"/>
      <c r="O84" s="19"/>
      <c r="P84" s="3"/>
    </row>
    <row r="85" spans="14:16" x14ac:dyDescent="0.35">
      <c r="N85" s="3"/>
      <c r="O85" s="19"/>
      <c r="P85" s="3"/>
    </row>
    <row r="86" spans="14:16" x14ac:dyDescent="0.35">
      <c r="N86" s="3"/>
      <c r="O86" s="19"/>
      <c r="P86" s="3"/>
    </row>
    <row r="87" spans="14:16" x14ac:dyDescent="0.35">
      <c r="N87" s="3"/>
      <c r="O87" s="19"/>
      <c r="P87" s="3"/>
    </row>
    <row r="88" spans="14:16" x14ac:dyDescent="0.35">
      <c r="N88" s="3"/>
      <c r="O88" s="19"/>
      <c r="P88" s="3"/>
    </row>
    <row r="89" spans="14:16" x14ac:dyDescent="0.35">
      <c r="N89" s="3"/>
      <c r="O89" s="19"/>
      <c r="P89" s="3"/>
    </row>
    <row r="90" spans="14:16" x14ac:dyDescent="0.35">
      <c r="N90" s="3"/>
      <c r="O90" s="19"/>
      <c r="P90" s="3"/>
    </row>
    <row r="91" spans="14:16" x14ac:dyDescent="0.35">
      <c r="N91" s="3"/>
      <c r="O91" s="19"/>
      <c r="P91" s="3"/>
    </row>
    <row r="92" spans="14:16" x14ac:dyDescent="0.35">
      <c r="N92" s="3"/>
      <c r="O92" s="19"/>
      <c r="P92" s="3"/>
    </row>
    <row r="93" spans="14:16" x14ac:dyDescent="0.35">
      <c r="N93" s="3"/>
      <c r="O93" s="19"/>
      <c r="P93" s="3"/>
    </row>
    <row r="94" spans="14:16" x14ac:dyDescent="0.35">
      <c r="N94" s="3"/>
      <c r="O94" s="19"/>
      <c r="P94" s="3"/>
    </row>
    <row r="95" spans="14:16" x14ac:dyDescent="0.35">
      <c r="N95" s="3"/>
      <c r="O95" s="19"/>
      <c r="P95" s="3"/>
    </row>
    <row r="96" spans="14:16" x14ac:dyDescent="0.35">
      <c r="N96" s="3"/>
      <c r="O96" s="19"/>
      <c r="P96" s="3"/>
    </row>
    <row r="97" spans="14:16" x14ac:dyDescent="0.35">
      <c r="N97" s="3"/>
      <c r="O97" s="19"/>
      <c r="P97" s="3"/>
    </row>
    <row r="98" spans="14:16" x14ac:dyDescent="0.35">
      <c r="N98" s="3"/>
      <c r="O98" s="19"/>
      <c r="P98" s="3"/>
    </row>
    <row r="99" spans="14:16" x14ac:dyDescent="0.35">
      <c r="N99" s="3"/>
      <c r="O99" s="19"/>
      <c r="P99" s="3"/>
    </row>
    <row r="100" spans="14:16" x14ac:dyDescent="0.35">
      <c r="N100" s="3"/>
      <c r="O100" s="19"/>
      <c r="P100" s="3"/>
    </row>
    <row r="101" spans="14:16" x14ac:dyDescent="0.35">
      <c r="N101" s="3"/>
      <c r="O101" s="19"/>
      <c r="P101" s="3"/>
    </row>
    <row r="102" spans="14:16" x14ac:dyDescent="0.35">
      <c r="N102" s="3"/>
      <c r="O102" s="19"/>
      <c r="P102" s="3"/>
    </row>
    <row r="103" spans="14:16" x14ac:dyDescent="0.35">
      <c r="N103" s="3"/>
      <c r="O103" s="19"/>
      <c r="P103" s="3"/>
    </row>
    <row r="104" spans="14:16" x14ac:dyDescent="0.35">
      <c r="N104" s="3"/>
      <c r="O104" s="19"/>
      <c r="P104" s="3"/>
    </row>
    <row r="105" spans="14:16" x14ac:dyDescent="0.35">
      <c r="N105" s="3"/>
      <c r="O105" s="19"/>
      <c r="P105" s="3"/>
    </row>
    <row r="106" spans="14:16" x14ac:dyDescent="0.35">
      <c r="N106" s="3"/>
      <c r="O106" s="19"/>
      <c r="P106" s="3"/>
    </row>
    <row r="107" spans="14:16" x14ac:dyDescent="0.35">
      <c r="N107" s="3"/>
      <c r="O107" s="19"/>
      <c r="P107" s="3"/>
    </row>
    <row r="108" spans="14:16" x14ac:dyDescent="0.35">
      <c r="N108" s="3"/>
      <c r="O108" s="19"/>
      <c r="P108" s="3"/>
    </row>
    <row r="109" spans="14:16" x14ac:dyDescent="0.35">
      <c r="N109" s="3"/>
      <c r="O109" s="19"/>
      <c r="P109" s="3"/>
    </row>
    <row r="110" spans="14:16" x14ac:dyDescent="0.35">
      <c r="N110" s="3"/>
      <c r="O110" s="19"/>
      <c r="P110" s="3"/>
    </row>
    <row r="111" spans="14:16" x14ac:dyDescent="0.35">
      <c r="N111" s="3"/>
      <c r="O111" s="19"/>
      <c r="P111" s="3"/>
    </row>
  </sheetData>
  <pageMargins left="0.83" right="0.81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J11" sqref="J11:J13"/>
    </sheetView>
  </sheetViews>
  <sheetFormatPr defaultRowHeight="23.25" x14ac:dyDescent="0.35"/>
  <cols>
    <col min="1" max="1" width="4.75" style="1" customWidth="1"/>
    <col min="2" max="2" width="17.375" style="1" customWidth="1"/>
    <col min="3" max="4" width="11" style="1" customWidth="1"/>
    <col min="5" max="5" width="12.25" style="1" customWidth="1"/>
    <col min="6" max="6" width="21.625" style="1" customWidth="1"/>
    <col min="7" max="7" width="19.125" style="19" customWidth="1"/>
    <col min="8" max="8" width="20.5" style="15" customWidth="1"/>
    <col min="9" max="9" width="9" style="1"/>
    <col min="10" max="10" width="20.625" style="1" customWidth="1"/>
    <col min="11" max="16384" width="9" style="1"/>
  </cols>
  <sheetData>
    <row r="1" spans="1:8" x14ac:dyDescent="0.35">
      <c r="A1" s="27" t="s">
        <v>93</v>
      </c>
      <c r="B1" s="27"/>
      <c r="C1" s="27"/>
      <c r="D1" s="27"/>
      <c r="E1" s="27"/>
      <c r="F1" s="27"/>
    </row>
    <row r="2" spans="1:8" x14ac:dyDescent="0.35">
      <c r="A2" s="2" t="s">
        <v>94</v>
      </c>
      <c r="F2" s="8" t="s">
        <v>111</v>
      </c>
      <c r="G2" s="9" t="s">
        <v>112</v>
      </c>
      <c r="H2" s="16" t="s">
        <v>113</v>
      </c>
    </row>
    <row r="3" spans="1:8" x14ac:dyDescent="0.35">
      <c r="A3" s="2" t="s">
        <v>94</v>
      </c>
    </row>
    <row r="4" spans="1:8" x14ac:dyDescent="0.35">
      <c r="B4" s="2" t="s">
        <v>94</v>
      </c>
      <c r="F4" s="11">
        <f>SUM(F5:F31)</f>
        <v>8810860</v>
      </c>
    </row>
    <row r="5" spans="1:8" x14ac:dyDescent="0.35">
      <c r="A5" s="1" t="s">
        <v>95</v>
      </c>
      <c r="F5" s="3">
        <v>168000</v>
      </c>
      <c r="G5" s="19">
        <v>119144</v>
      </c>
      <c r="H5" s="21">
        <f>SUM(F5-G5)</f>
        <v>48856</v>
      </c>
    </row>
    <row r="6" spans="1:8" x14ac:dyDescent="0.35">
      <c r="F6" s="3"/>
    </row>
    <row r="7" spans="1:8" x14ac:dyDescent="0.35">
      <c r="F7" s="3"/>
    </row>
    <row r="8" spans="1:8" x14ac:dyDescent="0.35">
      <c r="A8" s="1" t="s">
        <v>110</v>
      </c>
      <c r="F8" s="3">
        <v>6800</v>
      </c>
      <c r="G8" s="19">
        <v>6800</v>
      </c>
      <c r="H8" s="21">
        <f>SUM(F8-G8)</f>
        <v>0</v>
      </c>
    </row>
    <row r="11" spans="1:8" x14ac:dyDescent="0.35">
      <c r="A11" s="1" t="s">
        <v>96</v>
      </c>
      <c r="F11" s="3">
        <v>3600000</v>
      </c>
    </row>
    <row r="12" spans="1:8" x14ac:dyDescent="0.35">
      <c r="C12" s="14" t="s">
        <v>108</v>
      </c>
      <c r="F12" s="9">
        <v>95000</v>
      </c>
    </row>
    <row r="13" spans="1:8" x14ac:dyDescent="0.35">
      <c r="C13" s="2" t="s">
        <v>107</v>
      </c>
      <c r="D13" s="2"/>
      <c r="E13" s="2"/>
      <c r="F13" s="8">
        <f>SUM(F11-F12)</f>
        <v>3505000</v>
      </c>
      <c r="G13" s="19">
        <v>2684400</v>
      </c>
      <c r="H13" s="21">
        <f>SUM(F13-G13)</f>
        <v>820600</v>
      </c>
    </row>
    <row r="15" spans="1:8" x14ac:dyDescent="0.35">
      <c r="A15" s="1" t="s">
        <v>97</v>
      </c>
      <c r="F15" s="3">
        <v>740000</v>
      </c>
      <c r="G15" s="19">
        <v>577600</v>
      </c>
      <c r="H15" s="21">
        <f>SUM(F15-G15)</f>
        <v>162400</v>
      </c>
    </row>
    <row r="18" spans="1:8" x14ac:dyDescent="0.35">
      <c r="A18" s="1" t="s">
        <v>98</v>
      </c>
      <c r="F18" s="3">
        <v>12000</v>
      </c>
      <c r="G18" s="19">
        <v>5000</v>
      </c>
      <c r="H18" s="21">
        <f>SUM(F18-G18)</f>
        <v>7000</v>
      </c>
    </row>
    <row r="21" spans="1:8" x14ac:dyDescent="0.35">
      <c r="A21" s="1" t="s">
        <v>99</v>
      </c>
      <c r="F21" s="3">
        <v>202606</v>
      </c>
      <c r="G21" s="19">
        <v>69029</v>
      </c>
      <c r="H21" s="21">
        <f>SUM(F21-G21)</f>
        <v>133577</v>
      </c>
    </row>
    <row r="22" spans="1:8" x14ac:dyDescent="0.35">
      <c r="F22" s="3"/>
    </row>
    <row r="23" spans="1:8" x14ac:dyDescent="0.35">
      <c r="A23" s="1" t="s">
        <v>100</v>
      </c>
      <c r="F23" s="3"/>
    </row>
    <row r="24" spans="1:8" x14ac:dyDescent="0.35">
      <c r="A24" s="1">
        <v>1</v>
      </c>
      <c r="B24" s="1" t="s">
        <v>101</v>
      </c>
      <c r="F24" s="3">
        <v>35000</v>
      </c>
      <c r="G24" s="19">
        <v>34033.46</v>
      </c>
      <c r="H24" s="21">
        <f>SUM(F24-G24)</f>
        <v>966.54000000000087</v>
      </c>
    </row>
    <row r="25" spans="1:8" x14ac:dyDescent="0.35">
      <c r="F25" s="3"/>
    </row>
    <row r="26" spans="1:8" x14ac:dyDescent="0.35">
      <c r="A26" s="1">
        <v>2</v>
      </c>
      <c r="B26" s="1" t="s">
        <v>102</v>
      </c>
      <c r="F26" s="3">
        <v>25000</v>
      </c>
      <c r="G26" s="19">
        <v>0</v>
      </c>
      <c r="H26" s="21">
        <f>SUM(F26-G26)</f>
        <v>25000</v>
      </c>
    </row>
    <row r="27" spans="1:8" x14ac:dyDescent="0.35">
      <c r="F27" s="3"/>
    </row>
    <row r="28" spans="1:8" x14ac:dyDescent="0.35">
      <c r="A28" s="1">
        <v>3</v>
      </c>
      <c r="B28" s="1" t="s">
        <v>103</v>
      </c>
      <c r="F28" s="3">
        <v>80000</v>
      </c>
      <c r="G28" s="19">
        <v>75000</v>
      </c>
      <c r="H28" s="21">
        <f>SUM(F28-G28)</f>
        <v>5000</v>
      </c>
    </row>
    <row r="29" spans="1:8" x14ac:dyDescent="0.35">
      <c r="F29" s="3"/>
    </row>
    <row r="30" spans="1:8" x14ac:dyDescent="0.35">
      <c r="A30" s="1" t="s">
        <v>104</v>
      </c>
      <c r="F30" s="3">
        <v>341454</v>
      </c>
      <c r="G30" s="19">
        <v>0</v>
      </c>
      <c r="H30" s="21">
        <f>SUM(F30-G30)</f>
        <v>341454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สน</vt:lpstr>
      <vt:lpstr>ปก</vt:lpstr>
      <vt:lpstr>งบกลาง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2019-07-08T02:02:06Z</dcterms:modified>
</cp:coreProperties>
</file>